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iridia\Desktop\Pressupost AFA\Pressupostos definitius\"/>
    </mc:Choice>
  </mc:AlternateContent>
  <bookViews>
    <workbookView xWindow="-105" yWindow="-105" windowWidth="19395" windowHeight="11595" tabRatio="752"/>
  </bookViews>
  <sheets>
    <sheet name="Ingressos-Despeses" sheetId="3" r:id="rId1"/>
    <sheet name="Detall Ingressos" sheetId="8" r:id="rId2"/>
    <sheet name="Detall Despeses " sheetId="9" r:id="rId3"/>
    <sheet name="Info" sheetId="10" r:id="rId4"/>
    <sheet name="Evol Presu" sheetId="12" state="hidden" r:id="rId5"/>
    <sheet name="Hoja1" sheetId="13" state="hidden" r:id="rId6"/>
  </sheets>
  <externalReferences>
    <externalReference r:id="rId7"/>
  </externalReferences>
  <definedNames>
    <definedName name="_xlnm._FilterDatabase" localSheetId="5" hidden="1">Hoja1!$D$4:$H$268</definedName>
    <definedName name="_xlnm.Print_Area" localSheetId="0">'Ingressos-Despeses'!$A$1:$R$80</definedName>
    <definedName name="meses">[1]SB!$B$59:$B$70</definedName>
  </definedNames>
  <calcPr calcId="191029"/>
  <customWorkbookViews>
    <customWorkbookView name="  - Vista personalizada" guid="{F779A2A3-A9F4-4BC5-8B9A-8E5B3F4500CE}" mergeInterval="0" personalView="1" maximized="1" windowWidth="1436" windowHeight="728" activeSheetId="1"/>
    <customWorkbookView name="Xavier Blancher - Vista personalizada" guid="{CBD78EA0-C401-11D4-A9D0-B88FA517D95A}" mergeInterval="0" personalView="1" xWindow="389" yWindow="24" windowWidth="369" windowHeight="383" activeSheetId="1" showComments="commIndAndComment"/>
    <customWorkbookView name="Lourdes - Vista personalizada" guid="{FFC304A2-8F5E-434E-8541-7877131D87E8}" mergeInterval="0" personalView="1" maximized="1" windowWidth="796" windowHeight="455" activeSheetId="1"/>
    <customWorkbookView name="Secretaria - Vista personalizada" guid="{1267BEE0-2C03-11D4-A115-00A00CC15170}" mergeInterval="0" personalView="1" maximized="1" windowWidth="763" windowHeight="437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7" i="8" l="1"/>
  <c r="E50" i="8"/>
  <c r="D2" i="13" l="1"/>
  <c r="E2" i="13"/>
  <c r="P16" i="3" l="1"/>
  <c r="P30" i="3"/>
  <c r="P54" i="3"/>
  <c r="P63" i="3"/>
  <c r="P71" i="3"/>
  <c r="P77" i="3"/>
  <c r="F56" i="3" l="1"/>
  <c r="E3" i="9" l="1"/>
  <c r="E11" i="9" s="1"/>
  <c r="E16" i="8"/>
  <c r="E15" i="3" s="1"/>
  <c r="E16" i="3"/>
  <c r="D31" i="3"/>
  <c r="G52" i="3"/>
  <c r="F65" i="3" l="1"/>
  <c r="E10" i="12"/>
  <c r="Q16" i="3"/>
  <c r="H17" i="3"/>
  <c r="H13" i="3" s="1"/>
  <c r="H63" i="3" l="1"/>
  <c r="H30" i="3"/>
  <c r="M22" i="3" l="1"/>
  <c r="D30" i="3" l="1"/>
  <c r="E9" i="12" l="1"/>
  <c r="H77" i="3"/>
  <c r="F77" i="3" s="1"/>
  <c r="H71" i="3"/>
  <c r="H54" i="3"/>
  <c r="H52" i="3" s="1"/>
  <c r="M57" i="3"/>
  <c r="N57" i="3"/>
  <c r="O57" i="3"/>
  <c r="M56" i="3"/>
  <c r="N56" i="3"/>
  <c r="D45" i="3"/>
  <c r="F45" i="3"/>
  <c r="D46" i="3"/>
  <c r="F46" i="3"/>
  <c r="O48" i="3" l="1"/>
  <c r="D53" i="9" l="1"/>
  <c r="D54" i="9"/>
  <c r="M48" i="3" s="1"/>
  <c r="I38" i="8"/>
  <c r="E38" i="8" s="1"/>
  <c r="E46" i="3" s="1"/>
  <c r="Q77" i="3" l="1"/>
  <c r="Q71" i="3"/>
  <c r="Q63" i="3"/>
  <c r="Q54" i="3"/>
  <c r="Q30" i="3"/>
  <c r="E6" i="12" l="1"/>
  <c r="E7" i="12"/>
  <c r="E8" i="12"/>
  <c r="E5" i="12" l="1"/>
  <c r="H12" i="3" l="1"/>
  <c r="F50" i="8" l="1"/>
  <c r="G50" i="8"/>
  <c r="E61" i="8"/>
  <c r="E64" i="3" s="1"/>
  <c r="O56" i="3"/>
  <c r="E81" i="8"/>
  <c r="E78" i="3" s="1"/>
  <c r="E71" i="8"/>
  <c r="E72" i="3" s="1"/>
  <c r="O65" i="3" l="1"/>
  <c r="N17" i="3"/>
  <c r="N18" i="3"/>
  <c r="N19" i="3"/>
  <c r="N20" i="3"/>
  <c r="N21" i="3"/>
  <c r="N22" i="3"/>
  <c r="N23" i="3"/>
  <c r="N24" i="3"/>
  <c r="N25" i="3"/>
  <c r="M16" i="3"/>
  <c r="M17" i="3"/>
  <c r="M18" i="3"/>
  <c r="M19" i="3"/>
  <c r="M20" i="3"/>
  <c r="M21" i="3"/>
  <c r="M23" i="3"/>
  <c r="M24" i="3"/>
  <c r="M25" i="3"/>
  <c r="M15" i="3"/>
  <c r="I53" i="9"/>
  <c r="E53" i="9" s="1"/>
  <c r="N47" i="3" s="1"/>
  <c r="I54" i="9"/>
  <c r="E54" i="9" s="1"/>
  <c r="N48" i="3" s="1"/>
  <c r="N78" i="3"/>
  <c r="M77" i="3"/>
  <c r="M72" i="3"/>
  <c r="N72" i="3"/>
  <c r="M71" i="3"/>
  <c r="N64" i="3"/>
  <c r="N65" i="3"/>
  <c r="N66" i="3"/>
  <c r="M64" i="3"/>
  <c r="M65" i="3"/>
  <c r="M66" i="3"/>
  <c r="M63" i="3"/>
  <c r="N55" i="3"/>
  <c r="M55" i="3"/>
  <c r="M54" i="3"/>
  <c r="M34" i="3"/>
  <c r="M33" i="3"/>
  <c r="M32" i="3"/>
  <c r="M31" i="3"/>
  <c r="M30" i="3"/>
  <c r="F17" i="3"/>
  <c r="F18" i="3"/>
  <c r="F15" i="3"/>
  <c r="F55" i="3"/>
  <c r="E4" i="9"/>
  <c r="E10" i="9" s="1"/>
  <c r="N15" i="3" s="1"/>
  <c r="M47" i="3"/>
  <c r="D43" i="9"/>
  <c r="M37" i="3" s="1"/>
  <c r="D44" i="9"/>
  <c r="M38" i="3" s="1"/>
  <c r="D45" i="9"/>
  <c r="M39" i="3" s="1"/>
  <c r="D46" i="9"/>
  <c r="M40" i="3" s="1"/>
  <c r="D47" i="9"/>
  <c r="M41" i="3" s="1"/>
  <c r="D48" i="9"/>
  <c r="M42" i="3" s="1"/>
  <c r="D49" i="9"/>
  <c r="M43" i="3" s="1"/>
  <c r="D50" i="9"/>
  <c r="M44" i="3" s="1"/>
  <c r="D51" i="9"/>
  <c r="M45" i="3" s="1"/>
  <c r="D52" i="9"/>
  <c r="M46" i="3" s="1"/>
  <c r="D42" i="9"/>
  <c r="M36" i="3" s="1"/>
  <c r="D41" i="9"/>
  <c r="M35" i="3" s="1"/>
  <c r="D54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E20" i="3"/>
  <c r="E19" i="3"/>
  <c r="E18" i="3"/>
  <c r="D13" i="10"/>
  <c r="N16" i="3" l="1"/>
  <c r="N13" i="3" s="1"/>
  <c r="E40" i="9"/>
  <c r="N30" i="3" s="1"/>
  <c r="E8" i="9"/>
  <c r="O55" i="3" l="1"/>
  <c r="I48" i="9" l="1"/>
  <c r="I52" i="9"/>
  <c r="E52" i="9" s="1"/>
  <c r="N46" i="3" s="1"/>
  <c r="I44" i="9"/>
  <c r="I43" i="9"/>
  <c r="E43" i="9" s="1"/>
  <c r="N37" i="3" s="1"/>
  <c r="I42" i="9"/>
  <c r="I45" i="9"/>
  <c r="E45" i="9" s="1"/>
  <c r="N39" i="3" s="1"/>
  <c r="I41" i="9"/>
  <c r="I35" i="9"/>
  <c r="I34" i="9"/>
  <c r="I29" i="9"/>
  <c r="I28" i="9"/>
  <c r="I51" i="9"/>
  <c r="I50" i="9"/>
  <c r="I49" i="9"/>
  <c r="I47" i="9"/>
  <c r="I46" i="9"/>
  <c r="E44" i="9" l="1"/>
  <c r="N38" i="3" s="1"/>
  <c r="E48" i="9"/>
  <c r="N42" i="3" s="1"/>
  <c r="E41" i="9"/>
  <c r="E42" i="9"/>
  <c r="N36" i="3" s="1"/>
  <c r="E46" i="9"/>
  <c r="N40" i="3" s="1"/>
  <c r="E49" i="9"/>
  <c r="N43" i="3" s="1"/>
  <c r="E51" i="9"/>
  <c r="N45" i="3" s="1"/>
  <c r="E47" i="9"/>
  <c r="N41" i="3" s="1"/>
  <c r="E50" i="9"/>
  <c r="N44" i="3" s="1"/>
  <c r="E35" i="9"/>
  <c r="N34" i="3" s="1"/>
  <c r="E34" i="9"/>
  <c r="E29" i="9"/>
  <c r="N32" i="3" s="1"/>
  <c r="E28" i="9"/>
  <c r="I23" i="8"/>
  <c r="I37" i="8"/>
  <c r="E37" i="8" s="1"/>
  <c r="E45" i="3" s="1"/>
  <c r="I36" i="8"/>
  <c r="E36" i="8" s="1"/>
  <c r="I35" i="8"/>
  <c r="I34" i="8"/>
  <c r="I33" i="8"/>
  <c r="I32" i="8"/>
  <c r="I31" i="8"/>
  <c r="I30" i="8"/>
  <c r="I29" i="8"/>
  <c r="I28" i="8"/>
  <c r="I27" i="8"/>
  <c r="I26" i="8"/>
  <c r="I25" i="8"/>
  <c r="I24" i="8"/>
  <c r="E5" i="8"/>
  <c r="E22" i="8" l="1"/>
  <c r="E30" i="3" s="1"/>
  <c r="F71" i="3"/>
  <c r="F54" i="3"/>
  <c r="F63" i="3"/>
  <c r="E65" i="9"/>
  <c r="N54" i="3" s="1"/>
  <c r="E60" i="8"/>
  <c r="E75" i="9"/>
  <c r="E73" i="9" s="1"/>
  <c r="E49" i="8"/>
  <c r="E38" i="9"/>
  <c r="E80" i="8"/>
  <c r="E93" i="9"/>
  <c r="N77" i="3" s="1"/>
  <c r="N33" i="3"/>
  <c r="E32" i="9"/>
  <c r="E26" i="9"/>
  <c r="N31" i="3"/>
  <c r="E84" i="9"/>
  <c r="E70" i="8"/>
  <c r="E12" i="8"/>
  <c r="E17" i="3" s="1"/>
  <c r="N35" i="3"/>
  <c r="E44" i="3"/>
  <c r="E35" i="8"/>
  <c r="E43" i="3" s="1"/>
  <c r="E34" i="8"/>
  <c r="E42" i="3" s="1"/>
  <c r="E33" i="8"/>
  <c r="E41" i="3" s="1"/>
  <c r="E32" i="8"/>
  <c r="E40" i="3" s="1"/>
  <c r="E31" i="8"/>
  <c r="E39" i="3" s="1"/>
  <c r="E30" i="8"/>
  <c r="E38" i="3" s="1"/>
  <c r="E29" i="8"/>
  <c r="E37" i="3" s="1"/>
  <c r="E28" i="8"/>
  <c r="E36" i="3" s="1"/>
  <c r="E27" i="8"/>
  <c r="E35" i="3" s="1"/>
  <c r="E26" i="8"/>
  <c r="E34" i="3" s="1"/>
  <c r="E25" i="8"/>
  <c r="E33" i="3" s="1"/>
  <c r="E24" i="8"/>
  <c r="E32" i="3" s="1"/>
  <c r="E23" i="8"/>
  <c r="E31" i="3" s="1"/>
  <c r="E23" i="9" l="1"/>
  <c r="E20" i="8"/>
  <c r="E28" i="3"/>
  <c r="E68" i="8"/>
  <c r="E71" i="3"/>
  <c r="E54" i="3"/>
  <c r="E58" i="8"/>
  <c r="E63" i="3"/>
  <c r="E78" i="8"/>
  <c r="E77" i="3"/>
  <c r="N28" i="3"/>
  <c r="E63" i="9"/>
  <c r="E91" i="9"/>
  <c r="E82" i="9"/>
  <c r="N71" i="3"/>
  <c r="N63" i="3"/>
  <c r="E9" i="8"/>
  <c r="P13" i="3" l="1"/>
  <c r="Q13" i="3"/>
  <c r="O54" i="3" l="1"/>
  <c r="O64" i="3"/>
  <c r="O66" i="3"/>
  <c r="O63" i="3"/>
  <c r="O72" i="3"/>
  <c r="O71" i="3"/>
  <c r="O78" i="3"/>
  <c r="O77" i="3"/>
  <c r="F78" i="3"/>
  <c r="F75" i="3" s="1"/>
  <c r="F72" i="3"/>
  <c r="F64" i="3"/>
  <c r="F44" i="3"/>
  <c r="Q68" i="3"/>
  <c r="Q60" i="3"/>
  <c r="P60" i="3"/>
  <c r="P68" i="3"/>
  <c r="Q74" i="3"/>
  <c r="P74" i="3"/>
  <c r="H74" i="3"/>
  <c r="G74" i="3"/>
  <c r="H68" i="3"/>
  <c r="G68" i="3"/>
  <c r="H60" i="3"/>
  <c r="G60" i="3"/>
  <c r="Q75" i="3"/>
  <c r="P75" i="3"/>
  <c r="P61" i="3"/>
  <c r="N75" i="3"/>
  <c r="N69" i="3"/>
  <c r="N52" i="3"/>
  <c r="Q52" i="3"/>
  <c r="P52" i="3"/>
  <c r="Q61" i="3"/>
  <c r="N61" i="3"/>
  <c r="N7" i="3" l="1"/>
  <c r="H61" i="3"/>
  <c r="E61" i="3"/>
  <c r="O52" i="3"/>
  <c r="O13" i="3"/>
  <c r="G69" i="3"/>
  <c r="G75" i="3"/>
  <c r="F52" i="3"/>
  <c r="H75" i="3"/>
  <c r="H69" i="3"/>
  <c r="O75" i="3"/>
  <c r="O61" i="3"/>
  <c r="N62" i="3" s="1"/>
  <c r="O62" i="3" s="1"/>
  <c r="P69" i="3"/>
  <c r="Q69" i="3"/>
  <c r="E69" i="3"/>
  <c r="G13" i="3"/>
  <c r="E13" i="3"/>
  <c r="E75" i="3"/>
  <c r="E76" i="3" s="1"/>
  <c r="E52" i="3"/>
  <c r="G61" i="3" l="1"/>
  <c r="O25" i="3" l="1"/>
  <c r="O24" i="3"/>
  <c r="O23" i="3"/>
  <c r="O22" i="3"/>
  <c r="F20" i="3"/>
  <c r="F19" i="3"/>
  <c r="O21" i="3"/>
  <c r="O20" i="3"/>
  <c r="O19" i="3"/>
  <c r="O18" i="3"/>
  <c r="Q51" i="3" l="1"/>
  <c r="P51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Q28" i="3"/>
  <c r="Q7" i="3" s="1"/>
  <c r="Q27" i="3"/>
  <c r="P27" i="3"/>
  <c r="O17" i="3"/>
  <c r="O16" i="3"/>
  <c r="O15" i="3"/>
  <c r="H27" i="3"/>
  <c r="H51" i="3"/>
  <c r="G27" i="3"/>
  <c r="G51" i="3"/>
  <c r="F40" i="3"/>
  <c r="F41" i="3"/>
  <c r="F42" i="3"/>
  <c r="F43" i="3"/>
  <c r="P28" i="3" l="1"/>
  <c r="P7" i="3" s="1"/>
  <c r="E7" i="3" l="1"/>
  <c r="N9" i="3" s="1"/>
  <c r="O28" i="3"/>
  <c r="N14" i="3"/>
  <c r="O14" i="3" s="1"/>
  <c r="N53" i="3"/>
  <c r="O53" i="3" s="1"/>
  <c r="N29" i="3" l="1"/>
  <c r="O29" i="3" s="1"/>
  <c r="F31" i="3"/>
  <c r="F32" i="3"/>
  <c r="F33" i="3"/>
  <c r="F34" i="3"/>
  <c r="F35" i="3"/>
  <c r="F36" i="3"/>
  <c r="F37" i="3"/>
  <c r="F38" i="3"/>
  <c r="F39" i="3"/>
  <c r="F30" i="3"/>
  <c r="F16" i="3"/>
  <c r="F28" i="3" l="1"/>
  <c r="E29" i="3" s="1"/>
  <c r="H28" i="3" l="1"/>
  <c r="G28" i="3"/>
  <c r="F29" i="3" l="1"/>
  <c r="F69" i="3"/>
  <c r="H7" i="3"/>
  <c r="G7" i="3"/>
  <c r="F13" i="3" l="1"/>
  <c r="F61" i="3"/>
  <c r="F7" i="3" l="1"/>
  <c r="E53" i="3"/>
  <c r="F53" i="3" s="1"/>
  <c r="E14" i="3"/>
  <c r="F14" i="3" s="1"/>
  <c r="E8" i="3" l="1"/>
  <c r="F8" i="3" s="1"/>
  <c r="O9" i="3"/>
  <c r="F9" i="3" s="1"/>
  <c r="E62" i="3" l="1"/>
  <c r="F62" i="3" s="1"/>
  <c r="F76" i="3" l="1"/>
  <c r="E70" i="3" s="1"/>
  <c r="F70" i="3" s="1"/>
  <c r="O69" i="3" l="1"/>
  <c r="O7" i="3" s="1"/>
  <c r="N76" i="3"/>
  <c r="O76" i="3" s="1"/>
  <c r="N8" i="3" l="1"/>
  <c r="O8" i="3" s="1"/>
  <c r="N70" i="3"/>
  <c r="O70" i="3" s="1"/>
  <c r="Q9" i="3" l="1"/>
</calcChain>
</file>

<file path=xl/comments1.xml><?xml version="1.0" encoding="utf-8"?>
<comments xmlns="http://schemas.openxmlformats.org/spreadsheetml/2006/main">
  <authors>
    <author>Pio Martin Gonzalez</author>
  </authors>
  <commentList>
    <comment ref="Q25" authorId="0" shapeId="0">
      <text>
        <r>
          <rPr>
            <b/>
            <sz val="9"/>
            <color indexed="81"/>
            <rFont val="Tahoma"/>
            <family val="2"/>
          </rPr>
          <t>136,14€ HISENDA
92,80€ TRÀMITS ADMINISTRATIUS
75€ CLAUES COMIAT
188€ FUNDESPLAI</t>
        </r>
      </text>
    </comment>
    <comment ref="G46" authorId="0" shapeId="0">
      <text>
        <r>
          <rPr>
            <b/>
            <sz val="9"/>
            <color indexed="81"/>
            <rFont val="Tahoma"/>
            <family val="2"/>
          </rPr>
          <t xml:space="preserve">CONTABLEMENTE 48.720 €, PERO POR LO QUE VEO, INCLUIRÍA LAS CUOTAS DE PLÁSTICA, ES DECIR 18.000 € AL HABERSE COBRADO 8 CUOTAS YA, CON LO QUE LOS INGRESOS SERÍAN 30.720
</t>
        </r>
      </text>
    </comment>
    <comment ref="P48" authorId="0" shapeId="0">
      <text>
        <r>
          <rPr>
            <b/>
            <sz val="9"/>
            <color indexed="81"/>
            <rFont val="Tahoma"/>
            <family val="2"/>
          </rPr>
          <t>HAY CASOS EN QUE NO HE PODIDO DISCERNIR LOS CONCEPTOS. SE TRATA DE LAS FACTURAS DE PRINCIPO DE CURSO</t>
        </r>
      </text>
    </comment>
    <comment ref="H55" authorId="0" shapeId="0">
      <text>
        <r>
          <rPr>
            <sz val="9"/>
            <color indexed="81"/>
            <rFont val="Tahoma"/>
            <family val="2"/>
          </rPr>
          <t>Quota Grup de Criança</t>
        </r>
      </text>
    </comment>
    <comment ref="Q56" authorId="0" shapeId="0">
      <text>
        <r>
          <rPr>
            <b/>
            <sz val="9"/>
            <color indexed="81"/>
            <rFont val="Tahoma"/>
            <family val="2"/>
          </rPr>
          <t>2 CHARLAS, UNA DE TEATRE DEL BUIT Y OTRA DE ASOCIACIÓN SEXDUCACIÓN</t>
        </r>
      </text>
    </comment>
    <comment ref="H64" authorId="0" shapeId="0">
      <text>
        <r>
          <rPr>
            <sz val="9"/>
            <color indexed="81"/>
            <rFont val="Tahoma"/>
            <family val="2"/>
          </rPr>
          <t>Subvenció Comissio Científica</t>
        </r>
      </text>
    </comment>
  </commentList>
</comments>
</file>

<file path=xl/sharedStrings.xml><?xml version="1.0" encoding="utf-8"?>
<sst xmlns="http://schemas.openxmlformats.org/spreadsheetml/2006/main" count="1090" uniqueCount="397">
  <si>
    <t>Interessos</t>
  </si>
  <si>
    <t>TOTAL INGRESSOS</t>
  </si>
  <si>
    <t>▼ Pon el concepto</t>
  </si>
  <si>
    <t>Agosto</t>
  </si>
  <si>
    <t>Lotería</t>
  </si>
  <si>
    <t>Real</t>
  </si>
  <si>
    <t>Pressupost</t>
  </si>
  <si>
    <t>TOTAL DESPESES</t>
  </si>
  <si>
    <t>Desembre</t>
  </si>
  <si>
    <t>Comissió d'Extraescolars</t>
  </si>
  <si>
    <t>VARIACIÓN INGRESSOS - DESPESES</t>
  </si>
  <si>
    <t>Comisió Económica</t>
  </si>
  <si>
    <t>Material oficina</t>
  </si>
  <si>
    <t>Quotes associacions (FAPAC)</t>
  </si>
  <si>
    <t>Altres despeses</t>
  </si>
  <si>
    <t>Altres Ingressos (subvenciones)</t>
  </si>
  <si>
    <t>Comissió Escola de Pares</t>
  </si>
  <si>
    <t xml:space="preserve">Sou Plàstica </t>
  </si>
  <si>
    <t>Llibres de text</t>
  </si>
  <si>
    <t>Biblioteca</t>
  </si>
  <si>
    <t>Manteniment ordinadors</t>
  </si>
  <si>
    <t>Venda llibres text</t>
  </si>
  <si>
    <t>Quotes Activitats Escola</t>
  </si>
  <si>
    <t>Loteria</t>
  </si>
  <si>
    <t>Comissió de Menjador</t>
  </si>
  <si>
    <t>Comissió de Festes</t>
  </si>
  <si>
    <t>Comissió Comunicacions</t>
  </si>
  <si>
    <t>Facturació activitats científicas</t>
  </si>
  <si>
    <t>Altres Ingressos y subvencions</t>
  </si>
  <si>
    <t>QUOTA</t>
  </si>
  <si>
    <t>MESOS</t>
  </si>
  <si>
    <t>TOTAL</t>
  </si>
  <si>
    <t>NATACIÓ PREESCOLAR</t>
  </si>
  <si>
    <t>NATACIÓ PRIMÀRIA</t>
  </si>
  <si>
    <t>Nº FAMILIAS</t>
  </si>
  <si>
    <t>Nº ALUMNES</t>
  </si>
  <si>
    <t>INSCRIPCIONS</t>
  </si>
  <si>
    <t>PARCIAL</t>
  </si>
  <si>
    <t>FACTURACIÓ PISCINA</t>
  </si>
  <si>
    <t>ACOMPANYAMENT NATACIÓ</t>
  </si>
  <si>
    <t>Piscina Preescolar</t>
  </si>
  <si>
    <t>Acompanyament Natació Preescolar</t>
  </si>
  <si>
    <t>Acompanyament Natació Primaria</t>
  </si>
  <si>
    <t>Piscina Primaria</t>
  </si>
  <si>
    <t>ROMANENT</t>
  </si>
  <si>
    <t>ESCOLA DE PARES</t>
  </si>
  <si>
    <t>QUOTA ACTIVITATS EXTRAESCOLARS</t>
  </si>
  <si>
    <t>TOTAL ACTIVITATS EXTRAESCOLARS</t>
  </si>
  <si>
    <t>QUANTITAT</t>
  </si>
  <si>
    <t>GRUP DE CRIANÇA</t>
  </si>
  <si>
    <t>SUBVENCIÓ GRUP DE CRIANÇA</t>
  </si>
  <si>
    <t>Quota Act. Comple (PLÁSTICA)</t>
  </si>
  <si>
    <t>Comisió Escola de Pares</t>
  </si>
  <si>
    <t>Comisió Extraescolars</t>
  </si>
  <si>
    <t>Comisió Comunicació</t>
  </si>
  <si>
    <t>Comisió Festes</t>
  </si>
  <si>
    <t>COMISSIÓ DE FESTES</t>
  </si>
  <si>
    <t>COMISSIÓ ECONÓMICA</t>
  </si>
  <si>
    <t>COMISSIÓ COMUNICACIONS</t>
  </si>
  <si>
    <t>COMISSIÓ MENJADOR</t>
  </si>
  <si>
    <t>Sou Secretaria (5% del total)</t>
  </si>
  <si>
    <t>SOU SECRETARIA</t>
  </si>
  <si>
    <t>Sou Secretaria (30% del total)</t>
  </si>
  <si>
    <t>MESES</t>
  </si>
  <si>
    <t>COMENTARIS</t>
  </si>
  <si>
    <t>ALUMNOS</t>
  </si>
  <si>
    <t>TOTAL ALTRES INGRESSOS</t>
  </si>
  <si>
    <t>Subvenció Ciència</t>
  </si>
  <si>
    <t>Altres Ingressos  y subvenciones</t>
  </si>
  <si>
    <t>Quotes serveis (5% del total)</t>
  </si>
  <si>
    <t>SOU PLÀSTICA</t>
  </si>
  <si>
    <t>Comissions La Caixa</t>
  </si>
  <si>
    <t>ACOLLIDA</t>
  </si>
  <si>
    <t>Inclou acollida grup de criança</t>
  </si>
  <si>
    <t>Dessembre</t>
  </si>
  <si>
    <t>Agost</t>
  </si>
  <si>
    <t>Organització Setmana de la Ciència</t>
  </si>
  <si>
    <t>Samarretes</t>
  </si>
  <si>
    <t>2015-2016</t>
  </si>
  <si>
    <t>2016-2017</t>
  </si>
  <si>
    <t>2017-2018</t>
  </si>
  <si>
    <t>2018-2019</t>
  </si>
  <si>
    <t>INGRESSOS</t>
  </si>
  <si>
    <t>DESPESES</t>
  </si>
  <si>
    <t>DIFERÈNCIA</t>
  </si>
  <si>
    <t>Comisió Menajdor</t>
  </si>
  <si>
    <t>Sou Secretaria (15% del total)</t>
  </si>
  <si>
    <t>Sou Secretaria</t>
  </si>
  <si>
    <t>SAT 16:30 a 17:30</t>
  </si>
  <si>
    <t>SAT Tardes Extra</t>
  </si>
  <si>
    <t>Mantenimiento</t>
  </si>
  <si>
    <t>CHARLA</t>
  </si>
  <si>
    <t>Coral (quotas)</t>
  </si>
  <si>
    <t>Quotas coral que inclouen acollida</t>
  </si>
  <si>
    <t>DEUTA pendent</t>
  </si>
  <si>
    <t>SUBVENCIÓN CHARLAS</t>
  </si>
  <si>
    <t>Quotes AFA</t>
  </si>
  <si>
    <t xml:space="preserve">Incluir total </t>
  </si>
  <si>
    <t>incluir parcial a dic</t>
  </si>
  <si>
    <t>Incluir parcial a Ago</t>
  </si>
  <si>
    <t>2019-2020</t>
  </si>
  <si>
    <t>CONSOLIDADO</t>
  </si>
  <si>
    <t>Diferencia</t>
  </si>
  <si>
    <t>AFA BALOO</t>
  </si>
  <si>
    <t>Quotes AFA (30% del total)</t>
  </si>
  <si>
    <t>Quotes AFA (15% del total)</t>
  </si>
  <si>
    <t>Quotes AFA (5% del total)</t>
  </si>
  <si>
    <t>QUOTA AFA</t>
  </si>
  <si>
    <t>Aportació a l'escola</t>
  </si>
  <si>
    <t>Quotes serveis (15% del total)</t>
  </si>
  <si>
    <t>REPARTIMENT QUOTA AFA</t>
  </si>
  <si>
    <t>Venda de Samarretes</t>
  </si>
  <si>
    <t>2020-2021</t>
  </si>
  <si>
    <r>
      <t xml:space="preserve">QUOTES SAM </t>
    </r>
    <r>
      <rPr>
        <sz val="10"/>
        <color rgb="FFC00000"/>
        <rFont val="Tahoma"/>
        <family val="2"/>
      </rPr>
      <t>(7:30 a 9:00 4 monitors)</t>
    </r>
  </si>
  <si>
    <t>PATINATGE 2n</t>
  </si>
  <si>
    <t xml:space="preserve">ingreso </t>
  </si>
  <si>
    <t>gasto</t>
  </si>
  <si>
    <t>concepto</t>
  </si>
  <si>
    <t>mes/año</t>
  </si>
  <si>
    <t>Comissions</t>
  </si>
  <si>
    <t>FAPAC</t>
  </si>
  <si>
    <t>GAF</t>
  </si>
  <si>
    <t xml:space="preserve">Comissions </t>
  </si>
  <si>
    <t>Rebuts Pendents</t>
  </si>
  <si>
    <t>concepto NORMALIZADO</t>
  </si>
  <si>
    <t xml:space="preserve">GRUPO ACOMPAÑAMIENTO </t>
  </si>
  <si>
    <t>EXTRAESCOLARES</t>
  </si>
  <si>
    <t>LOTERÍA</t>
  </si>
  <si>
    <t>VENDA LLIBRES TEXT</t>
  </si>
  <si>
    <t>SOU PLÁSTICA</t>
  </si>
  <si>
    <t>COMISSIÓNS</t>
  </si>
  <si>
    <t>OTROS</t>
  </si>
  <si>
    <t>ADQUISICIÓ KARTCHER</t>
  </si>
  <si>
    <t>GRUP D'ACOMPANYAMENT FAMILIAR</t>
  </si>
  <si>
    <t>2021-09</t>
  </si>
  <si>
    <t>Divers Plàstica mes agost F: 4231</t>
  </si>
  <si>
    <t>Icaria Arts Gràfiques F: 210566</t>
  </si>
  <si>
    <t>Venda llibres - Alice E.6è</t>
  </si>
  <si>
    <t>INNOVAMAT EDUCATION, SL</t>
  </si>
  <si>
    <t>Venda llibres - Giulietta E. 2n</t>
  </si>
  <si>
    <t>Venda llibres -  Pol Van Schagen 4t</t>
  </si>
  <si>
    <t>Divers Plàstica mes setembre F:4234</t>
  </si>
  <si>
    <t>Divers Monis+secre. mes setembre F:4235</t>
  </si>
  <si>
    <t>Divers beques esportives curs 20-21</t>
  </si>
  <si>
    <t>Venda llibres Sheila Martinez 6è</t>
  </si>
  <si>
    <t>Venda llibres Matheu V. Mendolaza 1r</t>
  </si>
  <si>
    <t>Venda llibres Alex Mohedano 2n</t>
  </si>
  <si>
    <t>Rebuts Pend. AFA Alex Mohedano 2n</t>
  </si>
  <si>
    <t>Venda llibres Arhem Raza 3r</t>
  </si>
  <si>
    <t>Venda llibres Vsevolod Pikul 1r</t>
  </si>
  <si>
    <t>Rebuts Pend. David Pérez Villavicencio 4t</t>
  </si>
  <si>
    <t>Acollida setembre -  Paula Enache 3r</t>
  </si>
  <si>
    <t>Plàstica setembre - Paula Enache 3r</t>
  </si>
  <si>
    <t>Quota Afa + plàst. curs 21/22- David Pérez 4t</t>
  </si>
  <si>
    <t>Rebuts Pend. José Luis Barrón 4t</t>
  </si>
  <si>
    <t xml:space="preserve">Rebuts Pend.+Venda llibres Sheila Martinez 6è </t>
  </si>
  <si>
    <t>Patge + Creav E. OCTUBRE - Paula Enache 3r</t>
  </si>
  <si>
    <t>Acollida + Plàst. OCTUBRE - Paula Enache 3r</t>
  </si>
  <si>
    <t>Comissions manteniment</t>
  </si>
  <si>
    <t>Comissions doc. Ofc.</t>
  </si>
  <si>
    <t>Custòdia doc. Ofic.</t>
  </si>
  <si>
    <t>Mundet Piscina F: 311.858 OCTUBRE</t>
  </si>
  <si>
    <t xml:space="preserve">Venda Llibres Leo Porcuna 1r </t>
  </si>
  <si>
    <t>Divers Plàstica mes octubre F: 4250</t>
  </si>
  <si>
    <t>Divers Monis mat.+extr.+secre. octubre F. 4251</t>
  </si>
  <si>
    <t>2021-10</t>
  </si>
  <si>
    <t xml:space="preserve">Facturació mes novembre </t>
  </si>
  <si>
    <t xml:space="preserve">Comissions fac. novembre </t>
  </si>
  <si>
    <t>Comissions Linia Oberta</t>
  </si>
  <si>
    <t>Mundet Piscina fac: octubre</t>
  </si>
  <si>
    <t xml:space="preserve">AFFAC </t>
  </si>
  <si>
    <t>Dev. Facturació novembre</t>
  </si>
  <si>
    <t>Comissions dev.facturació novembre</t>
  </si>
  <si>
    <t>Rebuts pendents (Alex Mohedano)</t>
  </si>
  <si>
    <t>Rebut Material escola ingressat al AFA</t>
  </si>
  <si>
    <t>Quota GAF Herena Eixarch</t>
  </si>
  <si>
    <t>Quota GAF Ferran Ferran</t>
  </si>
  <si>
    <t>Quota GAF Clara Sistac Sorigue</t>
  </si>
  <si>
    <t>Rebuts pendnets (Irene Innocencio)</t>
  </si>
  <si>
    <t>Quota socialit. Llibres Ermessenda Arques</t>
  </si>
  <si>
    <t>Quota socialit. Llibres Suni i Ric Arques</t>
  </si>
  <si>
    <t xml:space="preserve">Rebut extraes. + plàstica nov.Paula Enache </t>
  </si>
  <si>
    <t>Rebut acollida sep. David Pérez</t>
  </si>
  <si>
    <t>Rebut extraesc oct+nov Jade Cañete</t>
  </si>
  <si>
    <t>Rebut extraesc.piscina oct.Sheila Martinez</t>
  </si>
  <si>
    <t>Llibres Hugo Merino</t>
  </si>
  <si>
    <t xml:space="preserve">Rebut acollida desembre Paula Enache </t>
  </si>
  <si>
    <t>Rebut  Plàstica oct+nov Alex Mohedano</t>
  </si>
  <si>
    <t>Rebut extraesc.nov Alex Mohedano</t>
  </si>
  <si>
    <t xml:space="preserve">Rebut acollida+plàstica desembre Paula Enache </t>
  </si>
  <si>
    <t>Rebuts extraesc. + plàstica desembre Paula Enache</t>
  </si>
  <si>
    <t>Quota GAF Marta Samper Ibañez</t>
  </si>
  <si>
    <t>Quota GAF Berta Caballero López</t>
  </si>
  <si>
    <t>Comissió fac. mes desembre</t>
  </si>
  <si>
    <t>Divers desembre</t>
  </si>
  <si>
    <t>Rebuts pendents (Irene Innocencio)</t>
  </si>
  <si>
    <t>Quota socialització + Innovamat (Valentina Yague)</t>
  </si>
  <si>
    <t>Quota AFA (Erik Perera)</t>
  </si>
  <si>
    <t>Rebuts pendents plàstica sep.-des.(Erik Perea)</t>
  </si>
  <si>
    <t>Divers novembre</t>
  </si>
  <si>
    <t>Quota GAF Herena Eixarch Ahufinger</t>
  </si>
  <si>
    <t>Mundet piscina fac: desembre</t>
  </si>
  <si>
    <t>Elisabet Rodríguez GAF</t>
  </si>
  <si>
    <t>ABACUS llibres</t>
  </si>
  <si>
    <t xml:space="preserve">Loteria 2021 Laia Peinado </t>
  </si>
  <si>
    <t>Quota AFA + plàstica (Aaron Reyna)</t>
  </si>
  <si>
    <t xml:space="preserve">Facturació mes de decembre </t>
  </si>
  <si>
    <t>Comissions fac. mes desembre</t>
  </si>
  <si>
    <t>Loteria 2021 Manuel Ibañez</t>
  </si>
  <si>
    <t>LOTERIAS DE CATALUNYA</t>
  </si>
  <si>
    <t>LLIBRES DE TEXT</t>
  </si>
  <si>
    <t>Loteria 2021 Damià Serrano Miracle</t>
  </si>
  <si>
    <t>2021-12</t>
  </si>
  <si>
    <t xml:space="preserve">Pio Martin pagament clauer Manel </t>
  </si>
  <si>
    <t>Nerea Palacios supermercat diversos</t>
  </si>
  <si>
    <t>Rebecca Macauley</t>
  </si>
  <si>
    <t>Rebut extraesc. Piscina  nov. Sheila Martinez</t>
  </si>
  <si>
    <t>Quota AFA desembre Paula Enache</t>
  </si>
  <si>
    <t>Pio Martin venda samarretes</t>
  </si>
  <si>
    <t>2021-11</t>
  </si>
  <si>
    <t>Custòdia documentació ofic.</t>
  </si>
  <si>
    <t>Mundet piscina gener</t>
  </si>
  <si>
    <t>Rebuts pendents quota AFA (Jade Cañete)</t>
  </si>
  <si>
    <t xml:space="preserve">Venda loteria 2021 Ferran Ferran </t>
  </si>
  <si>
    <t>AEAT Hisenda Model 111 (2T)</t>
  </si>
  <si>
    <t>AEAT Hisenda Model 111 (4T)</t>
  </si>
  <si>
    <t>Devolució subvenció convocatòria gnal. 2020</t>
  </si>
  <si>
    <t xml:space="preserve"> </t>
  </si>
  <si>
    <t>Rebuts extraescolars desembre Alex Mohedano</t>
  </si>
  <si>
    <t>Rebuts extraescolars gener Alex Mohedano</t>
  </si>
  <si>
    <t>Rebuts extraescolars febrer Alex Mohedano</t>
  </si>
  <si>
    <t>Rebut plàstica desembre</t>
  </si>
  <si>
    <t>Rebut acollida gener Paula Enache</t>
  </si>
  <si>
    <t>2022-01</t>
  </si>
  <si>
    <t>Facturació Desembre21 Extraescolars</t>
  </si>
  <si>
    <t>Comissions facturació desembre21 Extraesc.</t>
  </si>
  <si>
    <t>Divers plàstica gener22</t>
  </si>
  <si>
    <t>Mundet Piscina febrer</t>
  </si>
  <si>
    <t>Divers monitors gener22</t>
  </si>
  <si>
    <t>Rebuts Pendents curs passat- Matias Carbonell</t>
  </si>
  <si>
    <t>Quota GAF - Beatriz Layunta</t>
  </si>
  <si>
    <t>Acollides 3 mesos- Aaron Reyna</t>
  </si>
  <si>
    <t xml:space="preserve">Beca esportiva rebuts extraesc.- David Amador </t>
  </si>
  <si>
    <t>Fundesplai quota associat anual</t>
  </si>
  <si>
    <t>Quota GAF - Isolda Cabero Olaya</t>
  </si>
  <si>
    <t>Dev. Facturacions desembre21 Acollida</t>
  </si>
  <si>
    <t>Comissions dev. facturació desembre21 Acollida</t>
  </si>
  <si>
    <t>Dev. Facturacions gener22 A.C.</t>
  </si>
  <si>
    <t>Comissions dev. facturació gener22 A.C.</t>
  </si>
  <si>
    <t>Loteria 2021 butlletes venudes-Rebecca Macauley</t>
  </si>
  <si>
    <t>DISSENY IMPRÈS- samarretes colla gegantera</t>
  </si>
  <si>
    <t>LLIBRES TEXT- compra de llibres</t>
  </si>
  <si>
    <t>Dev. Facturacions desembre21 Extraescolars</t>
  </si>
  <si>
    <t>Comissions dev. facturació desembre21 Extraesc.</t>
  </si>
  <si>
    <t>Quota GAF - Laia Vicente</t>
  </si>
  <si>
    <t>Quota GAF - Rebecca Macauley</t>
  </si>
  <si>
    <t>Quota GAF - Lucia Escobedo Marin</t>
  </si>
  <si>
    <t>Acollida- Aaron Reyna</t>
  </si>
  <si>
    <t>Rebuts Pendents - Alice Espinosa Florian</t>
  </si>
  <si>
    <t>Liquidació Agència Tributària</t>
  </si>
  <si>
    <t>Facturació febrer22 A.C.</t>
  </si>
  <si>
    <t>Facturació gener22 Acollida</t>
  </si>
  <si>
    <t>Comissions facturació febrer22 A.C.</t>
  </si>
  <si>
    <t>Comissions facturació gener22 Acollida</t>
  </si>
  <si>
    <t>Venda de samarretes Colla Gegantera- Ferran F.</t>
  </si>
  <si>
    <t>Facturació gener22 Extraescolars</t>
  </si>
  <si>
    <t>Comissions facturació gener22 Extraescolars</t>
  </si>
  <si>
    <t>2022-02</t>
  </si>
  <si>
    <t>Rebut extraescolar febrer- Vsevolod Pikul</t>
  </si>
  <si>
    <t>Rebut Piscina desembre21 - Sheila Martinez</t>
  </si>
  <si>
    <t xml:space="preserve">Rebut Acollida - Jade Cañete </t>
  </si>
  <si>
    <t>Rebut Acollida+plàstica febrer - Paula Enache</t>
  </si>
  <si>
    <t>Rebut Piscina extraesc. gener- Sheila Martinez</t>
  </si>
  <si>
    <t>Rebuts Pendents acollida - Georgina Barbara</t>
  </si>
  <si>
    <t>Quota GAF - Pamela Meneses</t>
  </si>
  <si>
    <t xml:space="preserve">Rebuts Pendents 20/21 - Andrew Uvidia </t>
  </si>
  <si>
    <t xml:space="preserve">Rebuts Pendents 20/21 - Aaron Uvidia </t>
  </si>
  <si>
    <t>Comissions per serv. emis.</t>
  </si>
  <si>
    <t>Divers plàstica febrer22</t>
  </si>
  <si>
    <t>Rebuts Pendents Mar Sáez</t>
  </si>
  <si>
    <t>Rebuts Pendents Diego Sáez</t>
  </si>
  <si>
    <t>Quota GAF - Nerea Palacios</t>
  </si>
  <si>
    <t>Mundet Piscina març</t>
  </si>
  <si>
    <t>Divers facturació febrer22</t>
  </si>
  <si>
    <t>Rebuts Pendenets Júlia Hensari</t>
  </si>
  <si>
    <t>Dev. Facturació A.C. febrer22</t>
  </si>
  <si>
    <t>Comissions Dev. Facturació A.C. febrer22</t>
  </si>
  <si>
    <t>Dev. Facturació Acollida SAM febrer22</t>
  </si>
  <si>
    <t>Comissions Dev. Facturació Acollida SAM febrer22</t>
  </si>
  <si>
    <t>Dev. Facturació Extraescolars gener22</t>
  </si>
  <si>
    <t>Comissions Dev. Facturació Extraescolars gener22</t>
  </si>
  <si>
    <t>Elisabet Rodríguez Grup acompanyament criança</t>
  </si>
  <si>
    <t>Llibres de Text</t>
  </si>
  <si>
    <t>Rebuts Pendents Valentina Vives</t>
  </si>
  <si>
    <t>Facturació Acollida SAM febrer22</t>
  </si>
  <si>
    <t>Facturació A.C. març22</t>
  </si>
  <si>
    <t>Comissions Facturació Acollida SAM febrer22</t>
  </si>
  <si>
    <t>Comissions Facturació A.C. març22</t>
  </si>
  <si>
    <t>Rebuts Pendents Alex Mohedano</t>
  </si>
  <si>
    <t>Rebuts Pendents Irene Innocencio</t>
  </si>
  <si>
    <t>Divers plàstica març22</t>
  </si>
  <si>
    <t>Divers facturació març22</t>
  </si>
  <si>
    <t>Facturació Extraescolars febrer22</t>
  </si>
  <si>
    <t>Comissions Facturació Extraescolars febrer22</t>
  </si>
  <si>
    <t>Retorn compra de llibres curs21/22 Luar Fernández</t>
  </si>
  <si>
    <t xml:space="preserve">Rebut Piscina febrer22 Sheila Martinez </t>
  </si>
  <si>
    <t>Rebut Acollida+plàstica març22</t>
  </si>
  <si>
    <t>Rebut Acollida febrer22</t>
  </si>
  <si>
    <t>Rebuts Pendents 21/22 Gabriel Sarraseca</t>
  </si>
  <si>
    <t>Rebuts Extraes.dec+gen+feb+març+SAM Aghata T.</t>
  </si>
  <si>
    <t>Recaptació LOTERIA 21/22</t>
  </si>
  <si>
    <t>2022-03</t>
  </si>
  <si>
    <t>Comissions per serveis</t>
  </si>
  <si>
    <t>Rebuts Pendents Nicolas Gamarra</t>
  </si>
  <si>
    <t>Dev. facturació Acollida SAM febrer 22</t>
  </si>
  <si>
    <t>Comissions facturació dev. Acollida SAM febrer 22</t>
  </si>
  <si>
    <t>Dev. facturació A.C. març 22</t>
  </si>
  <si>
    <t>Comissions facturació dev. A.C. març22</t>
  </si>
  <si>
    <t>Comissions Adm.</t>
  </si>
  <si>
    <t>Comissions custòdia doc.</t>
  </si>
  <si>
    <t>Mundet Piscina abril</t>
  </si>
  <si>
    <t>Dev. facturació Acollida SAM gener 22</t>
  </si>
  <si>
    <t>Comissions facturació dev. Acollida SAM gener 22</t>
  </si>
  <si>
    <t>Agencia Tributaria 1T trimestre IRPF</t>
  </si>
  <si>
    <t>Dev. Facturació estraescolars febrer22</t>
  </si>
  <si>
    <t>Comissions Dev. Fact. Extraescolars febrer22</t>
  </si>
  <si>
    <t>Facturació acollida SAM març22</t>
  </si>
  <si>
    <t>Comissions facturació Acollida SAM març22</t>
  </si>
  <si>
    <t>Facturació A.C. abril22</t>
  </si>
  <si>
    <t>Comissions facturació A.C. abril22</t>
  </si>
  <si>
    <t>Dev. Facturació acollida SAM març22</t>
  </si>
  <si>
    <t>Comissions Dev. Fac. acollida SAM març22</t>
  </si>
  <si>
    <t>Dev. fact. A.C. abril22</t>
  </si>
  <si>
    <t>Comissions Dev. Fact. A.C. abril22</t>
  </si>
  <si>
    <t xml:space="preserve">Rebuts Pendents Irsa Junaid </t>
  </si>
  <si>
    <t>Facturació Extraescolars març22</t>
  </si>
  <si>
    <t>Comissions fac. Extraescolars març22</t>
  </si>
  <si>
    <t>2022-04</t>
  </si>
  <si>
    <t>Rebut Piscina  març22 Sheila Martinez</t>
  </si>
  <si>
    <t>Rebut Acollida+plàstica abril22 Paula Enache</t>
  </si>
  <si>
    <t>Rebut Piscina  abril22 Sheila Martinez</t>
  </si>
  <si>
    <r>
      <t xml:space="preserve">Facturació </t>
    </r>
    <r>
      <rPr>
        <b/>
        <sz val="8"/>
        <color theme="5" tint="-0.249977111117893"/>
        <rFont val="Comic Sans MS"/>
        <family val="4"/>
      </rPr>
      <t>SAM octubre i EXTRAESC. octubre</t>
    </r>
  </si>
  <si>
    <r>
      <t>Dev. Fact.</t>
    </r>
    <r>
      <rPr>
        <b/>
        <sz val="8"/>
        <color theme="5" tint="-0.249977111117893"/>
        <rFont val="Comic Sans MS"/>
        <family val="4"/>
      </rPr>
      <t xml:space="preserve"> A.C. octubre /21</t>
    </r>
  </si>
  <si>
    <r>
      <t xml:space="preserve">Comissions dev. Fact. </t>
    </r>
    <r>
      <rPr>
        <b/>
        <sz val="8"/>
        <color theme="5" tint="-0.249977111117893"/>
        <rFont val="Comic Sans MS"/>
        <family val="4"/>
      </rPr>
      <t>A.C. octubre /21</t>
    </r>
  </si>
  <si>
    <r>
      <t>Dev. Facturació</t>
    </r>
    <r>
      <rPr>
        <b/>
        <sz val="8"/>
        <color theme="5" tint="-0.249977111117893"/>
        <rFont val="Comic Sans MS"/>
        <family val="4"/>
      </rPr>
      <t xml:space="preserve"> A.C. octubre / 21</t>
    </r>
  </si>
  <si>
    <r>
      <t xml:space="preserve">Comissions dev. </t>
    </r>
    <r>
      <rPr>
        <b/>
        <sz val="8"/>
        <color theme="5" tint="-0.249977111117893"/>
        <rFont val="Comic Sans MS"/>
        <family val="4"/>
      </rPr>
      <t>Fact. A.C. octubre /21</t>
    </r>
  </si>
  <si>
    <r>
      <t>Dev. Fact.</t>
    </r>
    <r>
      <rPr>
        <b/>
        <sz val="8"/>
        <color theme="5" tint="-0.249977111117893"/>
        <rFont val="Comic Sans MS"/>
        <family val="4"/>
      </rPr>
      <t>SAM octubre i EXTRAESC.octubre</t>
    </r>
  </si>
  <si>
    <r>
      <t xml:space="preserve">Comissions dev. </t>
    </r>
    <r>
      <rPr>
        <b/>
        <sz val="8"/>
        <color theme="5" tint="-0.249977111117893"/>
        <rFont val="Comic Sans MS"/>
        <family val="4"/>
      </rPr>
      <t>Fact.SAM octubre i EXTRAESC.octubre</t>
    </r>
  </si>
  <si>
    <r>
      <t xml:space="preserve">Facturació </t>
    </r>
    <r>
      <rPr>
        <b/>
        <sz val="8"/>
        <color theme="5" tint="-0.249977111117893"/>
        <rFont val="Comic Sans MS"/>
        <family val="4"/>
      </rPr>
      <t>SAM novembre/21</t>
    </r>
  </si>
  <si>
    <r>
      <t xml:space="preserve">Comissions fac. </t>
    </r>
    <r>
      <rPr>
        <b/>
        <sz val="8"/>
        <color theme="5" tint="-0.249977111117893"/>
        <rFont val="Comic Sans MS"/>
        <family val="4"/>
      </rPr>
      <t>SAM novembre 21</t>
    </r>
  </si>
  <si>
    <r>
      <t>Facturació mes de decembre</t>
    </r>
    <r>
      <rPr>
        <b/>
        <sz val="8"/>
        <color theme="5" tint="-0.249977111117893"/>
        <rFont val="Comic Sans MS"/>
        <family val="4"/>
      </rPr>
      <t xml:space="preserve"> QUOTA AFA</t>
    </r>
  </si>
  <si>
    <r>
      <t xml:space="preserve">Comissió fac. mes desembre </t>
    </r>
    <r>
      <rPr>
        <b/>
        <sz val="8"/>
        <color theme="5" tint="-0.249977111117893"/>
        <rFont val="Comic Sans MS"/>
        <family val="4"/>
      </rPr>
      <t>QUOTA AFA</t>
    </r>
  </si>
  <si>
    <r>
      <t xml:space="preserve">Dev.Facturació </t>
    </r>
    <r>
      <rPr>
        <b/>
        <sz val="8"/>
        <color theme="5" tint="-0.249977111117893"/>
        <rFont val="Comic Sans MS"/>
        <family val="4"/>
      </rPr>
      <t>SAM novembre 21</t>
    </r>
  </si>
  <si>
    <r>
      <t>Comissions fac.</t>
    </r>
    <r>
      <rPr>
        <b/>
        <sz val="8"/>
        <color theme="5" tint="-0.249977111117893"/>
        <rFont val="Comic Sans MS"/>
        <family val="4"/>
      </rPr>
      <t xml:space="preserve"> SAM novembre 21</t>
    </r>
  </si>
  <si>
    <r>
      <t xml:space="preserve">Facturació </t>
    </r>
    <r>
      <rPr>
        <b/>
        <sz val="8"/>
        <color theme="5" tint="-0.249977111117893"/>
        <rFont val="Comic Sans MS"/>
        <family val="4"/>
      </rPr>
      <t>EXTRAESCOLARS novembre+ A.C. desembre</t>
    </r>
  </si>
  <si>
    <r>
      <t>Comissions fac.</t>
    </r>
    <r>
      <rPr>
        <b/>
        <sz val="8"/>
        <color theme="5" tint="-0.249977111117893"/>
        <rFont val="Comic Sans MS"/>
        <family val="4"/>
      </rPr>
      <t xml:space="preserve"> EXTRAESCOLARS novembre+ A.C. desembre</t>
    </r>
  </si>
  <si>
    <r>
      <t xml:space="preserve">Dev. Facturació desembre 24/12 </t>
    </r>
    <r>
      <rPr>
        <b/>
        <sz val="8"/>
        <color theme="5" tint="-0.249977111117893"/>
        <rFont val="Comic Sans MS"/>
        <family val="4"/>
      </rPr>
      <t>QUOTA SOCI</t>
    </r>
  </si>
  <si>
    <r>
      <t xml:space="preserve">Comissions dev. Fact. Desembre 24/12 </t>
    </r>
    <r>
      <rPr>
        <b/>
        <sz val="8"/>
        <color theme="5" tint="-0.249977111117893"/>
        <rFont val="Comic Sans MS"/>
        <family val="4"/>
      </rPr>
      <t>Q.SOCI</t>
    </r>
  </si>
  <si>
    <r>
      <t xml:space="preserve">Dev. Facturació (novembre </t>
    </r>
    <r>
      <rPr>
        <b/>
        <sz val="8"/>
        <color theme="5" tint="-0.249977111117893"/>
        <rFont val="Comic Sans MS"/>
        <family val="4"/>
      </rPr>
      <t>EXTRAC.)+(desembre A.C.)</t>
    </r>
  </si>
  <si>
    <r>
      <t>Comissions dev. Fact.(novembre</t>
    </r>
    <r>
      <rPr>
        <b/>
        <sz val="8"/>
        <color theme="5" tint="-0.249977111117893"/>
        <rFont val="Comic Sans MS"/>
        <family val="4"/>
      </rPr>
      <t xml:space="preserve"> EXTRAC.</t>
    </r>
    <r>
      <rPr>
        <sz val="8"/>
        <color theme="5" tint="-0.249977111117893"/>
        <rFont val="Comic Sans MS"/>
        <family val="4"/>
      </rPr>
      <t xml:space="preserve">)+(desembre </t>
    </r>
    <r>
      <rPr>
        <b/>
        <sz val="8"/>
        <color theme="5" tint="-0.249977111117893"/>
        <rFont val="Comic Sans MS"/>
        <family val="4"/>
      </rPr>
      <t>A.C.</t>
    </r>
    <r>
      <rPr>
        <sz val="8"/>
        <color theme="5" tint="-0.249977111117893"/>
        <rFont val="Comic Sans MS"/>
        <family val="4"/>
      </rPr>
      <t>)</t>
    </r>
  </si>
  <si>
    <r>
      <t xml:space="preserve">Comissions dev. Fact. Desembre 24/12  </t>
    </r>
    <r>
      <rPr>
        <b/>
        <sz val="8"/>
        <color theme="5" tint="-0.249977111117893"/>
        <rFont val="Comic Sans MS"/>
        <family val="4"/>
      </rPr>
      <t>Q.SOCI</t>
    </r>
  </si>
  <si>
    <r>
      <t>Facturació desembre 21</t>
    </r>
    <r>
      <rPr>
        <b/>
        <sz val="8"/>
        <color theme="5" tint="-0.249977111117893"/>
        <rFont val="Comic Sans MS"/>
        <family val="4"/>
      </rPr>
      <t xml:space="preserve"> SAM </t>
    </r>
  </si>
  <si>
    <r>
      <t xml:space="preserve">Facturació gener 22 </t>
    </r>
    <r>
      <rPr>
        <b/>
        <sz val="8"/>
        <color theme="5" tint="-0.249977111117893"/>
        <rFont val="Comic Sans MS"/>
        <family val="4"/>
      </rPr>
      <t xml:space="preserve">A.C. </t>
    </r>
  </si>
  <si>
    <r>
      <t>Comissions facturació  desembre 21</t>
    </r>
    <r>
      <rPr>
        <b/>
        <sz val="8"/>
        <color theme="5" tint="-0.249977111117893"/>
        <rFont val="Comic Sans MS"/>
        <family val="4"/>
      </rPr>
      <t xml:space="preserve"> SAM </t>
    </r>
  </si>
  <si>
    <r>
      <t xml:space="preserve">Comissions facturació  gener 22 </t>
    </r>
    <r>
      <rPr>
        <b/>
        <sz val="8"/>
        <color theme="5" tint="-0.249977111117893"/>
        <rFont val="Comic Sans MS"/>
        <family val="4"/>
      </rPr>
      <t xml:space="preserve">A.C. </t>
    </r>
  </si>
  <si>
    <r>
      <t xml:space="preserve">Facturació desembre 21 </t>
    </r>
    <r>
      <rPr>
        <b/>
        <sz val="8"/>
        <color theme="5" tint="-0.249977111117893"/>
        <rFont val="Comic Sans MS"/>
        <family val="4"/>
      </rPr>
      <t>EXTRAESCOLARS</t>
    </r>
  </si>
  <si>
    <r>
      <t xml:space="preserve">Comissions facturació desembre 21 </t>
    </r>
    <r>
      <rPr>
        <b/>
        <sz val="8"/>
        <color theme="5" tint="-0.249977111117893"/>
        <rFont val="Comic Sans MS"/>
        <family val="4"/>
      </rPr>
      <t>EXTRAESC.</t>
    </r>
  </si>
  <si>
    <t>Separar parte sou secre</t>
  </si>
  <si>
    <t>ACOLLIDA MATI</t>
  </si>
  <si>
    <t>PISCINA</t>
  </si>
  <si>
    <t>MATERIAL ESCOLAR</t>
  </si>
  <si>
    <t>Si fuera posible separar SAM</t>
  </si>
  <si>
    <t>¿?</t>
  </si>
  <si>
    <t>LLAVERO MANEL</t>
  </si>
  <si>
    <t>BERENAR</t>
  </si>
  <si>
    <t>VENDA SAMARRETES</t>
  </si>
  <si>
    <t>HACIENDA</t>
  </si>
  <si>
    <t>DEVOLUCION SUBVENCIÓN 2020</t>
  </si>
  <si>
    <t>QUOTA PLÁSTICA</t>
  </si>
  <si>
    <t xml:space="preserve">MONITORS </t>
  </si>
  <si>
    <t>FUNDESPLAI</t>
  </si>
  <si>
    <t>ACLARAR</t>
  </si>
  <si>
    <t>QUE ES ESTO</t>
  </si>
  <si>
    <t>Pressupost anual - INGRESSOS 2021-2022</t>
  </si>
  <si>
    <r>
      <t xml:space="preserve">Presupost anual - </t>
    </r>
    <r>
      <rPr>
        <b/>
        <sz val="18"/>
        <color theme="0"/>
        <rFont val="Segoe UI"/>
        <family val="2"/>
      </rPr>
      <t>DESPESES 2021-2022</t>
    </r>
  </si>
  <si>
    <t>Abril</t>
  </si>
  <si>
    <t>RODA D'ESPORT 1r</t>
  </si>
  <si>
    <t>PATINATGE 1r</t>
  </si>
  <si>
    <t>RODA D'ESPORT 2n</t>
  </si>
  <si>
    <t>LABORATORI D'ARTS 2n</t>
  </si>
  <si>
    <t>PATINATGE 3r</t>
  </si>
  <si>
    <t>CREATIVE ENGLISH 3r</t>
  </si>
  <si>
    <t>LABORATORI D'ARTS 3r</t>
  </si>
  <si>
    <t>PATINATGE 4t</t>
  </si>
  <si>
    <t>CREATIVE ENGLISH 4t</t>
  </si>
  <si>
    <t>ROBÓTICA 5è</t>
  </si>
  <si>
    <t>Venda Samarretes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</si>
</sst>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€&quot;_-;\-* #,##0.00\ &quot;€&quot;_-;_-* &quot;-&quot;??\ &quot;€&quot;_-;_-@_-"/>
    <numFmt numFmtId="164" formatCode="#,##0.0"/>
    <numFmt numFmtId="165" formatCode="#,##0.00\ &quot;€&quot;"/>
    <numFmt numFmtId="166" formatCode="_-* #,##0.00\ [$€-C0A]_-;\-* #,##0.00\ [$€-C0A]_-;_-* &quot;-&quot;??\ [$€-C0A]_-;_-@_-"/>
    <numFmt numFmtId="167" formatCode="#,##0_ ;\-#,##0\ "/>
    <numFmt numFmtId="168" formatCode="[$-C0A]mmmm\-yy;@"/>
    <numFmt numFmtId="169" formatCode="#,##0\ &quot;€&quot;"/>
  </numFmts>
  <fonts count="45" x14ac:knownFonts="1">
    <font>
      <sz val="10"/>
      <name val="MS Sans Serif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23"/>
      <name val="Tahoma"/>
      <family val="2"/>
    </font>
    <font>
      <sz val="11"/>
      <name val="Tahoma"/>
      <family val="2"/>
    </font>
    <font>
      <sz val="9"/>
      <color indexed="23"/>
      <name val="Tahoma"/>
      <family val="2"/>
    </font>
    <font>
      <b/>
      <sz val="18"/>
      <color rgb="FFFFFFCC"/>
      <name val="Segoe UI"/>
      <family val="2"/>
    </font>
    <font>
      <b/>
      <sz val="18"/>
      <color theme="0"/>
      <name val="Segoe UI"/>
      <family val="2"/>
    </font>
    <font>
      <b/>
      <sz val="18"/>
      <color indexed="9"/>
      <name val="Segoe UI"/>
      <family val="2"/>
    </font>
    <font>
      <sz val="12"/>
      <color indexed="23"/>
      <name val="Segoe UI"/>
      <family val="2"/>
    </font>
    <font>
      <b/>
      <sz val="14"/>
      <color indexed="9"/>
      <name val="Tahoma"/>
      <family val="2"/>
    </font>
    <font>
      <b/>
      <sz val="14"/>
      <color theme="0"/>
      <name val="Segoe UI"/>
      <family val="2"/>
    </font>
    <font>
      <b/>
      <sz val="14"/>
      <color rgb="FFFFFFCC"/>
      <name val="Segoe UI"/>
      <family val="2"/>
    </font>
    <font>
      <sz val="12"/>
      <name val="Tahoma"/>
      <family val="2"/>
    </font>
    <font>
      <sz val="11"/>
      <color indexed="10"/>
      <name val="Tahoma"/>
      <family val="2"/>
    </font>
    <font>
      <sz val="11"/>
      <color rgb="FFC00000"/>
      <name val="Tahoma"/>
      <family val="2"/>
    </font>
    <font>
      <sz val="10"/>
      <color indexed="23"/>
      <name val="Tahoma"/>
      <family val="2"/>
    </font>
    <font>
      <sz val="11"/>
      <color indexed="23"/>
      <name val="Segoe UI"/>
      <family val="2"/>
    </font>
    <font>
      <b/>
      <sz val="14"/>
      <name val="Segoe UI"/>
      <family val="2"/>
    </font>
    <font>
      <b/>
      <sz val="10"/>
      <name val="Segoe UI"/>
      <family val="2"/>
    </font>
    <font>
      <b/>
      <sz val="12"/>
      <name val="Segoe UI"/>
      <family val="2"/>
    </font>
    <font>
      <sz val="10"/>
      <name val="MS Sans Serif"/>
    </font>
    <font>
      <sz val="11"/>
      <color theme="0" tint="-0.499984740745262"/>
      <name val="Segoe UI"/>
      <family val="2"/>
    </font>
    <font>
      <sz val="11"/>
      <color theme="1"/>
      <name val="Tahoma"/>
      <family val="2"/>
    </font>
    <font>
      <b/>
      <sz val="10"/>
      <name val="MS Sans Serif"/>
      <family val="2"/>
    </font>
    <font>
      <sz val="10"/>
      <name val="MS Sans Serif"/>
      <family val="2"/>
    </font>
    <font>
      <b/>
      <sz val="10"/>
      <color rgb="FFFFFFCC"/>
      <name val="Segoe UI"/>
      <family val="2"/>
    </font>
    <font>
      <b/>
      <sz val="12"/>
      <color theme="1"/>
      <name val="Tahoma"/>
      <family val="2"/>
    </font>
    <font>
      <sz val="9"/>
      <color theme="0" tint="-0.249977111117893"/>
      <name val="Tahoma"/>
      <family val="2"/>
    </font>
    <font>
      <sz val="10"/>
      <color theme="0" tint="-0.249977111117893"/>
      <name val="Tahoma"/>
      <family val="2"/>
    </font>
    <font>
      <b/>
      <sz val="11"/>
      <color theme="1"/>
      <name val="Tahoma"/>
      <family val="2"/>
    </font>
    <font>
      <b/>
      <sz val="11"/>
      <color rgb="FFC00000"/>
      <name val="Tahoma"/>
      <family val="2"/>
    </font>
    <font>
      <b/>
      <sz val="12"/>
      <color rgb="FFFFFFCC"/>
      <name val="Segoe UI"/>
      <family val="2"/>
    </font>
    <font>
      <sz val="10"/>
      <color rgb="FFC00000"/>
      <name val="Tahoma"/>
      <family val="2"/>
    </font>
    <font>
      <sz val="9"/>
      <name val="Segoe UI"/>
      <family val="2"/>
    </font>
    <font>
      <sz val="9"/>
      <color indexed="81"/>
      <name val="Tahoma"/>
      <family val="2"/>
    </font>
    <font>
      <sz val="8"/>
      <name val="MS Sans Serif"/>
    </font>
    <font>
      <sz val="10"/>
      <name val="Arial"/>
      <family val="2"/>
    </font>
    <font>
      <sz val="12"/>
      <color rgb="FFFF0000"/>
      <name val="Arial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theme="5" tint="-0.249977111117893"/>
      <name val="Arial"/>
      <family val="2"/>
    </font>
    <font>
      <b/>
      <sz val="8"/>
      <color theme="5" tint="-0.249977111117893"/>
      <name val="Comic Sans MS"/>
      <family val="4"/>
    </font>
    <font>
      <sz val="8"/>
      <color theme="5" tint="-0.249977111117893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5" tint="-0.2499465926084170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C0C0C0"/>
      </left>
      <right/>
      <top/>
      <bottom/>
      <diagonal/>
    </border>
    <border>
      <left style="medium">
        <color theme="5" tint="-0.499984740745262"/>
      </left>
      <right/>
      <top style="medium">
        <color theme="5" tint="-0.499984740745262"/>
      </top>
      <bottom/>
      <diagonal/>
    </border>
    <border>
      <left/>
      <right style="medium">
        <color theme="5" tint="-0.499984740745262"/>
      </right>
      <top style="medium">
        <color theme="5" tint="-0.499984740745262"/>
      </top>
      <bottom/>
      <diagonal/>
    </border>
    <border>
      <left style="medium">
        <color theme="5" tint="-0.499984740745262"/>
      </left>
      <right/>
      <top/>
      <bottom style="medium">
        <color theme="5" tint="-0.499984740745262"/>
      </bottom>
      <diagonal/>
    </border>
    <border>
      <left/>
      <right style="medium">
        <color theme="5" tint="-0.499984740745262"/>
      </right>
      <top/>
      <bottom style="medium">
        <color theme="5" tint="-0.499984740745262"/>
      </bottom>
      <diagonal/>
    </border>
    <border>
      <left/>
      <right/>
      <top style="medium">
        <color theme="5" tint="-0.49998474074526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/>
      <right/>
      <top/>
      <bottom style="medium">
        <color theme="5" tint="-0.499984740745262"/>
      </bottom>
      <diagonal/>
    </border>
    <border>
      <left style="thin">
        <color theme="9" tint="-0.24994659260841701"/>
      </left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/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5" tint="-0.24994659260841701"/>
      </left>
      <right style="thin">
        <color indexed="22"/>
      </right>
      <top style="thin">
        <color theme="5" tint="-0.24994659260841701"/>
      </top>
      <bottom style="thin">
        <color theme="5" tint="-0.24994659260841701"/>
      </bottom>
      <diagonal/>
    </border>
    <border>
      <left/>
      <right style="thin">
        <color indexed="22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5" tint="-0.24994659260841701"/>
      </left>
      <right/>
      <top style="thin">
        <color theme="5" tint="-0.24994659260841701"/>
      </top>
      <bottom style="thin">
        <color indexed="64"/>
      </bottom>
      <diagonal/>
    </border>
    <border>
      <left/>
      <right/>
      <top style="thin">
        <color theme="5" tint="-0.24994659260841701"/>
      </top>
      <bottom style="thin">
        <color indexed="64"/>
      </bottom>
      <diagonal/>
    </border>
    <border>
      <left style="thin">
        <color theme="9" tint="-0.24994659260841701"/>
      </left>
      <right/>
      <top/>
      <bottom/>
      <diagonal/>
    </border>
    <border>
      <left/>
      <right style="thin">
        <color theme="5" tint="-0.24994659260841701"/>
      </right>
      <top/>
      <bottom/>
      <diagonal/>
    </border>
    <border>
      <left style="mediumDashed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>
      <left/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mediumDashed">
        <color indexed="64"/>
      </left>
      <right/>
      <top style="mediumDashed">
        <color indexed="64"/>
      </top>
      <bottom/>
      <diagonal/>
    </border>
    <border>
      <left/>
      <right/>
      <top style="mediumDashed">
        <color indexed="64"/>
      </top>
      <bottom/>
      <diagonal/>
    </border>
    <border>
      <left/>
      <right style="mediumDashed">
        <color indexed="64"/>
      </right>
      <top style="mediumDashed">
        <color indexed="64"/>
      </top>
      <bottom/>
      <diagonal/>
    </border>
    <border>
      <left style="mediumDashed">
        <color indexed="64"/>
      </left>
      <right/>
      <top/>
      <bottom/>
      <diagonal/>
    </border>
    <border>
      <left/>
      <right style="mediumDashed">
        <color indexed="64"/>
      </right>
      <top/>
      <bottom/>
      <diagonal/>
    </border>
    <border>
      <left style="mediumDashed">
        <color indexed="64"/>
      </left>
      <right/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Dashed">
        <color indexed="64"/>
      </right>
      <top/>
      <bottom style="mediumDashed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3" fontId="0" fillId="0" borderId="0" applyFont="0">
      <alignment horizontal="right"/>
    </xf>
    <xf numFmtId="9" fontId="21" fillId="0" borderId="0" applyFont="0" applyFill="0" applyBorder="0" applyAlignment="0" applyProtection="0"/>
    <xf numFmtId="3" fontId="24" fillId="0" borderId="0" applyFill="0" applyBorder="0">
      <alignment horizontal="right"/>
    </xf>
    <xf numFmtId="3" fontId="25" fillId="0" borderId="0" applyFont="0">
      <alignment horizontal="right"/>
    </xf>
    <xf numFmtId="0" fontId="1" fillId="0" borderId="0"/>
    <xf numFmtId="44" fontId="21" fillId="0" borderId="0" applyFont="0" applyFill="0" applyBorder="0" applyAlignment="0" applyProtection="0"/>
  </cellStyleXfs>
  <cellXfs count="145">
    <xf numFmtId="3" fontId="0" fillId="0" borderId="0" xfId="0">
      <alignment horizontal="right"/>
    </xf>
    <xf numFmtId="3" fontId="2" fillId="0" borderId="0" xfId="0" applyFont="1" applyAlignment="1"/>
    <xf numFmtId="3" fontId="2" fillId="5" borderId="6" xfId="0" applyFont="1" applyFill="1" applyBorder="1" applyAlignment="1"/>
    <xf numFmtId="3" fontId="2" fillId="5" borderId="0" xfId="0" applyFont="1" applyFill="1" applyAlignment="1"/>
    <xf numFmtId="3" fontId="2" fillId="4" borderId="3" xfId="0" applyFont="1" applyFill="1" applyBorder="1" applyAlignment="1"/>
    <xf numFmtId="3" fontId="9" fillId="4" borderId="0" xfId="0" applyFont="1" applyFill="1" applyAlignment="1">
      <alignment horizontal="center" vertical="center"/>
    </xf>
    <xf numFmtId="164" fontId="3" fillId="4" borderId="0" xfId="0" applyNumberFormat="1" applyFont="1" applyFill="1" applyAlignment="1">
      <alignment vertical="center"/>
    </xf>
    <xf numFmtId="3" fontId="13" fillId="4" borderId="2" xfId="0" applyFont="1" applyFill="1" applyBorder="1" applyAlignment="1">
      <alignment vertical="center"/>
    </xf>
    <xf numFmtId="3" fontId="13" fillId="4" borderId="0" xfId="0" applyFont="1" applyFill="1" applyAlignment="1">
      <alignment vertical="center"/>
    </xf>
    <xf numFmtId="3" fontId="15" fillId="3" borderId="1" xfId="0" applyFont="1" applyFill="1" applyBorder="1" applyAlignment="1" applyProtection="1">
      <alignment horizontal="right" vertical="center"/>
      <protection locked="0"/>
    </xf>
    <xf numFmtId="3" fontId="2" fillId="4" borderId="0" xfId="0" applyFont="1" applyFill="1" applyAlignment="1">
      <alignment vertical="center"/>
    </xf>
    <xf numFmtId="164" fontId="17" fillId="4" borderId="0" xfId="0" applyNumberFormat="1" applyFont="1" applyFill="1" applyAlignment="1">
      <alignment vertical="center"/>
    </xf>
    <xf numFmtId="3" fontId="13" fillId="4" borderId="2" xfId="0" applyFont="1" applyFill="1" applyBorder="1" applyAlignment="1"/>
    <xf numFmtId="3" fontId="13" fillId="4" borderId="0" xfId="0" applyFont="1" applyFill="1" applyAlignment="1"/>
    <xf numFmtId="3" fontId="5" fillId="4" borderId="0" xfId="0" applyFont="1" applyFill="1" applyAlignment="1">
      <alignment horizontal="left" vertical="center"/>
    </xf>
    <xf numFmtId="3" fontId="13" fillId="4" borderId="19" xfId="0" applyFont="1" applyFill="1" applyBorder="1" applyAlignment="1"/>
    <xf numFmtId="3" fontId="13" fillId="4" borderId="4" xfId="0" applyFont="1" applyFill="1" applyBorder="1" applyAlignment="1"/>
    <xf numFmtId="3" fontId="5" fillId="4" borderId="4" xfId="0" applyFont="1" applyFill="1" applyBorder="1" applyAlignment="1">
      <alignment vertical="top"/>
    </xf>
    <xf numFmtId="3" fontId="2" fillId="4" borderId="4" xfId="0" applyFont="1" applyFill="1" applyBorder="1" applyAlignment="1">
      <alignment vertical="center"/>
    </xf>
    <xf numFmtId="3" fontId="2" fillId="4" borderId="5" xfId="0" applyFont="1" applyFill="1" applyBorder="1" applyAlignment="1"/>
    <xf numFmtId="165" fontId="4" fillId="8" borderId="17" xfId="0" applyNumberFormat="1" applyFont="1" applyFill="1" applyBorder="1" applyAlignment="1">
      <alignment horizontal="right" vertical="center"/>
    </xf>
    <xf numFmtId="165" fontId="15" fillId="0" borderId="1" xfId="0" applyNumberFormat="1" applyFont="1" applyBorder="1" applyAlignment="1" applyProtection="1">
      <alignment horizontal="right" vertical="center"/>
      <protection locked="0"/>
    </xf>
    <xf numFmtId="165" fontId="15" fillId="3" borderId="1" xfId="0" applyNumberFormat="1" applyFont="1" applyFill="1" applyBorder="1" applyAlignment="1">
      <alignment horizontal="right" vertical="center"/>
    </xf>
    <xf numFmtId="3" fontId="18" fillId="5" borderId="0" xfId="0" applyFont="1" applyFill="1" applyAlignment="1">
      <alignment horizontal="center" vertical="center"/>
    </xf>
    <xf numFmtId="165" fontId="18" fillId="9" borderId="20" xfId="0" applyNumberFormat="1" applyFont="1" applyFill="1" applyBorder="1" applyAlignment="1">
      <alignment horizontal="center" vertical="center"/>
    </xf>
    <xf numFmtId="165" fontId="15" fillId="9" borderId="1" xfId="0" applyNumberFormat="1" applyFont="1" applyFill="1" applyBorder="1" applyAlignment="1">
      <alignment horizontal="right" vertical="center"/>
    </xf>
    <xf numFmtId="49" fontId="6" fillId="2" borderId="11" xfId="0" applyNumberFormat="1" applyFont="1" applyFill="1" applyBorder="1" applyAlignment="1">
      <alignment vertical="center"/>
    </xf>
    <xf numFmtId="49" fontId="6" fillId="2" borderId="13" xfId="0" applyNumberFormat="1" applyFont="1" applyFill="1" applyBorder="1" applyAlignment="1">
      <alignment vertical="center"/>
    </xf>
    <xf numFmtId="3" fontId="16" fillId="4" borderId="0" xfId="0" applyFont="1" applyFill="1" applyAlignment="1">
      <alignment vertical="top"/>
    </xf>
    <xf numFmtId="3" fontId="18" fillId="4" borderId="0" xfId="0" applyFont="1" applyFill="1" applyAlignment="1">
      <alignment horizontal="center" vertical="center"/>
    </xf>
    <xf numFmtId="49" fontId="20" fillId="10" borderId="16" xfId="0" applyNumberFormat="1" applyFont="1" applyFill="1" applyBorder="1" applyAlignment="1">
      <alignment horizontal="center" vertical="center" wrapText="1"/>
    </xf>
    <xf numFmtId="165" fontId="18" fillId="9" borderId="21" xfId="0" applyNumberFormat="1" applyFont="1" applyFill="1" applyBorder="1" applyAlignment="1">
      <alignment horizontal="center" vertical="center"/>
    </xf>
    <xf numFmtId="165" fontId="18" fillId="9" borderId="22" xfId="0" applyNumberFormat="1" applyFont="1" applyFill="1" applyBorder="1" applyAlignment="1">
      <alignment horizontal="center" vertical="center"/>
    </xf>
    <xf numFmtId="9" fontId="3" fillId="4" borderId="0" xfId="1" applyFont="1" applyFill="1" applyBorder="1" applyAlignment="1" applyProtection="1">
      <alignment vertical="center"/>
    </xf>
    <xf numFmtId="10" fontId="3" fillId="4" borderId="0" xfId="1" applyNumberFormat="1" applyFont="1" applyFill="1" applyBorder="1" applyAlignment="1" applyProtection="1">
      <alignment vertical="center"/>
    </xf>
    <xf numFmtId="165" fontId="22" fillId="5" borderId="0" xfId="0" applyNumberFormat="1" applyFont="1" applyFill="1" applyAlignment="1">
      <alignment horizontal="right" vertical="center"/>
    </xf>
    <xf numFmtId="9" fontId="22" fillId="5" borderId="0" xfId="1" applyFont="1" applyFill="1" applyBorder="1" applyAlignment="1" applyProtection="1">
      <alignment horizontal="right" vertical="center"/>
    </xf>
    <xf numFmtId="166" fontId="4" fillId="8" borderId="17" xfId="0" applyNumberFormat="1" applyFont="1" applyFill="1" applyBorder="1" applyAlignment="1">
      <alignment horizontal="right" vertical="center"/>
    </xf>
    <xf numFmtId="9" fontId="17" fillId="4" borderId="0" xfId="1" applyFont="1" applyFill="1" applyBorder="1" applyAlignment="1" applyProtection="1">
      <alignment vertical="center"/>
    </xf>
    <xf numFmtId="166" fontId="4" fillId="8" borderId="17" xfId="1" applyNumberFormat="1" applyFont="1" applyFill="1" applyBorder="1" applyAlignment="1" applyProtection="1">
      <alignment horizontal="right" vertical="center"/>
    </xf>
    <xf numFmtId="166" fontId="4" fillId="8" borderId="18" xfId="0" applyNumberFormat="1" applyFont="1" applyFill="1" applyBorder="1" applyAlignment="1">
      <alignment horizontal="right" vertical="center"/>
    </xf>
    <xf numFmtId="165" fontId="20" fillId="8" borderId="0" xfId="0" applyNumberFormat="1" applyFont="1" applyFill="1" applyAlignment="1">
      <alignment horizontal="right" vertical="center"/>
    </xf>
    <xf numFmtId="165" fontId="15" fillId="11" borderId="1" xfId="0" applyNumberFormat="1" applyFont="1" applyFill="1" applyBorder="1" applyAlignment="1">
      <alignment horizontal="right" vertical="center"/>
    </xf>
    <xf numFmtId="3" fontId="5" fillId="4" borderId="0" xfId="0" applyFont="1" applyFill="1" applyAlignment="1">
      <alignment vertical="top"/>
    </xf>
    <xf numFmtId="3" fontId="2" fillId="4" borderId="0" xfId="0" applyFont="1" applyFill="1" applyAlignment="1"/>
    <xf numFmtId="167" fontId="4" fillId="8" borderId="17" xfId="1" applyNumberFormat="1" applyFont="1" applyFill="1" applyBorder="1" applyAlignment="1" applyProtection="1">
      <alignment horizontal="right" vertical="center"/>
    </xf>
    <xf numFmtId="3" fontId="15" fillId="0" borderId="1" xfId="0" applyFont="1" applyBorder="1" applyAlignment="1" applyProtection="1">
      <alignment horizontal="right" vertical="center"/>
      <protection locked="0"/>
    </xf>
    <xf numFmtId="167" fontId="4" fillId="8" borderId="3" xfId="1" applyNumberFormat="1" applyFont="1" applyFill="1" applyBorder="1" applyAlignment="1" applyProtection="1">
      <alignment horizontal="right" vertical="center"/>
    </xf>
    <xf numFmtId="165" fontId="15" fillId="12" borderId="1" xfId="0" applyNumberFormat="1" applyFont="1" applyFill="1" applyBorder="1" applyAlignment="1">
      <alignment horizontal="right" vertical="center"/>
    </xf>
    <xf numFmtId="3" fontId="11" fillId="6" borderId="15" xfId="0" applyFont="1" applyFill="1" applyBorder="1" applyAlignment="1">
      <alignment horizontal="center" vertical="center"/>
    </xf>
    <xf numFmtId="3" fontId="15" fillId="9" borderId="1" xfId="0" applyFont="1" applyFill="1" applyBorder="1" applyAlignment="1" applyProtection="1">
      <alignment horizontal="right" vertical="center"/>
      <protection locked="0"/>
    </xf>
    <xf numFmtId="3" fontId="23" fillId="9" borderId="1" xfId="0" applyFont="1" applyFill="1" applyBorder="1" applyAlignment="1" applyProtection="1">
      <alignment horizontal="right" vertical="center"/>
      <protection locked="0"/>
    </xf>
    <xf numFmtId="3" fontId="25" fillId="0" borderId="0" xfId="3">
      <alignment horizontal="right"/>
    </xf>
    <xf numFmtId="9" fontId="20" fillId="0" borderId="30" xfId="3" applyNumberFormat="1" applyFont="1" applyBorder="1">
      <alignment horizontal="right"/>
    </xf>
    <xf numFmtId="9" fontId="20" fillId="0" borderId="32" xfId="3" applyNumberFormat="1" applyFont="1" applyBorder="1">
      <alignment horizontal="right"/>
    </xf>
    <xf numFmtId="9" fontId="20" fillId="0" borderId="35" xfId="3" applyNumberFormat="1" applyFont="1" applyBorder="1">
      <alignment horizontal="right"/>
    </xf>
    <xf numFmtId="9" fontId="20" fillId="0" borderId="36" xfId="3" applyNumberFormat="1" applyFont="1" applyBorder="1">
      <alignment horizontal="right"/>
    </xf>
    <xf numFmtId="3" fontId="15" fillId="3" borderId="1" xfId="3" applyFont="1" applyFill="1" applyBorder="1" applyAlignment="1" applyProtection="1">
      <alignment horizontal="right" vertical="center"/>
      <protection locked="0"/>
    </xf>
    <xf numFmtId="3" fontId="2" fillId="0" borderId="0" xfId="0" applyFont="1" applyAlignment="1">
      <alignment horizontal="center"/>
    </xf>
    <xf numFmtId="3" fontId="2" fillId="2" borderId="7" xfId="0" applyFont="1" applyFill="1" applyBorder="1" applyAlignment="1">
      <alignment horizontal="center"/>
    </xf>
    <xf numFmtId="3" fontId="2" fillId="2" borderId="9" xfId="0" applyFont="1" applyFill="1" applyBorder="1" applyAlignment="1">
      <alignment horizontal="center"/>
    </xf>
    <xf numFmtId="49" fontId="12" fillId="7" borderId="16" xfId="0" applyNumberFormat="1" applyFont="1" applyFill="1" applyBorder="1" applyAlignment="1">
      <alignment horizontal="center" vertical="center"/>
    </xf>
    <xf numFmtId="3" fontId="2" fillId="4" borderId="2" xfId="0" applyFont="1" applyFill="1" applyBorder="1" applyAlignment="1">
      <alignment vertical="center"/>
    </xf>
    <xf numFmtId="3" fontId="10" fillId="0" borderId="0" xfId="0" applyFont="1" applyAlignment="1">
      <alignment vertical="center"/>
    </xf>
    <xf numFmtId="3" fontId="14" fillId="4" borderId="0" xfId="0" applyFont="1" applyFill="1" applyAlignment="1">
      <alignment horizontal="right" vertical="center"/>
    </xf>
    <xf numFmtId="3" fontId="15" fillId="11" borderId="1" xfId="0" applyFont="1" applyFill="1" applyBorder="1" applyAlignment="1">
      <alignment horizontal="right" vertical="center"/>
    </xf>
    <xf numFmtId="3" fontId="23" fillId="11" borderId="1" xfId="0" applyFont="1" applyFill="1" applyBorder="1" applyAlignment="1">
      <alignment horizontal="right" vertical="center"/>
    </xf>
    <xf numFmtId="3" fontId="15" fillId="9" borderId="1" xfId="0" applyFont="1" applyFill="1" applyBorder="1" applyAlignment="1">
      <alignment horizontal="right" vertical="center"/>
    </xf>
    <xf numFmtId="3" fontId="25" fillId="0" borderId="0" xfId="0" applyFont="1">
      <alignment horizontal="right"/>
    </xf>
    <xf numFmtId="3" fontId="0" fillId="0" borderId="0" xfId="0" applyAlignment="1"/>
    <xf numFmtId="3" fontId="23" fillId="9" borderId="1" xfId="0" applyFont="1" applyFill="1" applyBorder="1" applyAlignment="1">
      <alignment horizontal="right" vertical="center"/>
    </xf>
    <xf numFmtId="166" fontId="4" fillId="0" borderId="17" xfId="1" applyNumberFormat="1" applyFont="1" applyFill="1" applyBorder="1" applyAlignment="1" applyProtection="1">
      <alignment horizontal="right" vertical="center"/>
    </xf>
    <xf numFmtId="167" fontId="4" fillId="0" borderId="17" xfId="1" applyNumberFormat="1" applyFont="1" applyFill="1" applyBorder="1" applyAlignment="1" applyProtection="1">
      <alignment horizontal="right" vertical="center"/>
    </xf>
    <xf numFmtId="3" fontId="9" fillId="4" borderId="0" xfId="0" applyFont="1" applyFill="1" applyAlignment="1">
      <alignment horizontal="left" vertical="center"/>
    </xf>
    <xf numFmtId="3" fontId="9" fillId="4" borderId="3" xfId="0" applyFont="1" applyFill="1" applyBorder="1" applyAlignment="1">
      <alignment horizontal="left" vertical="center"/>
    </xf>
    <xf numFmtId="165" fontId="15" fillId="9" borderId="37" xfId="0" applyNumberFormat="1" applyFont="1" applyFill="1" applyBorder="1" applyAlignment="1">
      <alignment horizontal="right" vertical="center"/>
    </xf>
    <xf numFmtId="165" fontId="15" fillId="3" borderId="37" xfId="0" applyNumberFormat="1" applyFont="1" applyFill="1" applyBorder="1" applyAlignment="1">
      <alignment horizontal="right" vertical="center"/>
    </xf>
    <xf numFmtId="3" fontId="11" fillId="6" borderId="14" xfId="0" applyFont="1" applyFill="1" applyBorder="1" applyAlignment="1">
      <alignment horizontal="center" vertical="center"/>
    </xf>
    <xf numFmtId="3" fontId="2" fillId="4" borderId="12" xfId="0" applyFont="1" applyFill="1" applyBorder="1" applyAlignment="1"/>
    <xf numFmtId="3" fontId="3" fillId="4" borderId="0" xfId="0" applyFont="1" applyFill="1" applyAlignment="1">
      <alignment vertical="top"/>
    </xf>
    <xf numFmtId="3" fontId="2" fillId="0" borderId="3" xfId="0" applyFont="1" applyBorder="1" applyAlignment="1"/>
    <xf numFmtId="3" fontId="28" fillId="4" borderId="4" xfId="0" applyFont="1" applyFill="1" applyBorder="1" applyAlignment="1">
      <alignment horizontal="center" vertical="center"/>
    </xf>
    <xf numFmtId="3" fontId="29" fillId="4" borderId="4" xfId="0" applyFont="1" applyFill="1" applyBorder="1" applyAlignment="1">
      <alignment horizontal="center" vertical="center"/>
    </xf>
    <xf numFmtId="3" fontId="30" fillId="11" borderId="1" xfId="0" applyFont="1" applyFill="1" applyBorder="1" applyAlignment="1" applyProtection="1">
      <alignment horizontal="right" vertical="center"/>
      <protection locked="0"/>
    </xf>
    <xf numFmtId="165" fontId="31" fillId="11" borderId="1" xfId="0" applyNumberFormat="1" applyFont="1" applyFill="1" applyBorder="1" applyAlignment="1">
      <alignment horizontal="right" vertical="center"/>
    </xf>
    <xf numFmtId="3" fontId="9" fillId="0" borderId="41" xfId="0" applyFont="1" applyBorder="1" applyAlignment="1">
      <alignment horizontal="center" vertical="center"/>
    </xf>
    <xf numFmtId="3" fontId="9" fillId="0" borderId="44" xfId="0" applyFont="1" applyBorder="1" applyAlignment="1">
      <alignment horizontal="center" vertical="center"/>
    </xf>
    <xf numFmtId="3" fontId="9" fillId="0" borderId="45" xfId="0" applyFont="1" applyBorder="1" applyAlignment="1">
      <alignment horizontal="center" vertical="center"/>
    </xf>
    <xf numFmtId="3" fontId="9" fillId="0" borderId="43" xfId="0" applyFont="1" applyBorder="1" applyAlignment="1">
      <alignment horizontal="center" vertical="center"/>
    </xf>
    <xf numFmtId="3" fontId="4" fillId="9" borderId="1" xfId="0" applyFont="1" applyFill="1" applyBorder="1" applyAlignment="1" applyProtection="1">
      <alignment horizontal="right" vertical="center"/>
      <protection locked="0"/>
    </xf>
    <xf numFmtId="165" fontId="20" fillId="9" borderId="20" xfId="0" applyNumberFormat="1" applyFont="1" applyFill="1" applyBorder="1" applyAlignment="1">
      <alignment horizontal="center" vertical="center"/>
    </xf>
    <xf numFmtId="49" fontId="32" fillId="7" borderId="16" xfId="0" applyNumberFormat="1" applyFont="1" applyFill="1" applyBorder="1" applyAlignment="1">
      <alignment horizontal="center" vertical="center"/>
    </xf>
    <xf numFmtId="3" fontId="20" fillId="5" borderId="0" xfId="0" applyFont="1" applyFill="1" applyAlignment="1">
      <alignment horizontal="center" vertical="center"/>
    </xf>
    <xf numFmtId="165" fontId="20" fillId="11" borderId="20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right" vertical="center"/>
    </xf>
    <xf numFmtId="165" fontId="33" fillId="0" borderId="1" xfId="0" applyNumberFormat="1" applyFont="1" applyBorder="1" applyAlignment="1" applyProtection="1">
      <alignment horizontal="right" vertical="center"/>
      <protection locked="0"/>
    </xf>
    <xf numFmtId="165" fontId="20" fillId="5" borderId="0" xfId="0" applyNumberFormat="1" applyFont="1" applyFill="1" applyAlignment="1"/>
    <xf numFmtId="3" fontId="34" fillId="5" borderId="0" xfId="0" applyFont="1" applyFill="1" applyAlignment="1">
      <alignment horizontal="center" vertical="center"/>
    </xf>
    <xf numFmtId="165" fontId="20" fillId="5" borderId="0" xfId="0" applyNumberFormat="1" applyFont="1" applyFill="1" applyAlignment="1">
      <alignment horizontal="right" vertical="center"/>
    </xf>
    <xf numFmtId="4" fontId="0" fillId="0" borderId="0" xfId="0" applyNumberFormat="1">
      <alignment horizontal="right"/>
    </xf>
    <xf numFmtId="165" fontId="15" fillId="5" borderId="1" xfId="0" applyNumberFormat="1" applyFont="1" applyFill="1" applyBorder="1" applyAlignment="1">
      <alignment horizontal="right" vertical="center"/>
    </xf>
    <xf numFmtId="3" fontId="37" fillId="0" borderId="0" xfId="0" applyFont="1">
      <alignment horizontal="right"/>
    </xf>
    <xf numFmtId="3" fontId="37" fillId="9" borderId="47" xfId="0" applyFont="1" applyFill="1" applyBorder="1" applyAlignment="1">
      <alignment horizontal="center" vertical="center"/>
    </xf>
    <xf numFmtId="168" fontId="37" fillId="0" borderId="47" xfId="0" applyNumberFormat="1" applyFont="1" applyBorder="1" applyAlignment="1">
      <alignment horizontal="center" vertical="center"/>
    </xf>
    <xf numFmtId="3" fontId="37" fillId="0" borderId="0" xfId="0" applyFont="1" applyAlignment="1">
      <alignment horizontal="center"/>
    </xf>
    <xf numFmtId="169" fontId="38" fillId="0" borderId="0" xfId="0" applyNumberFormat="1" applyFont="1">
      <alignment horizontal="right"/>
    </xf>
    <xf numFmtId="3" fontId="33" fillId="3" borderId="1" xfId="0" applyFont="1" applyFill="1" applyBorder="1" applyAlignment="1" applyProtection="1">
      <alignment horizontal="right" vertical="center"/>
      <protection locked="0"/>
    </xf>
    <xf numFmtId="165" fontId="40" fillId="0" borderId="47" xfId="0" applyNumberFormat="1" applyFont="1" applyBorder="1" applyAlignment="1"/>
    <xf numFmtId="165" fontId="41" fillId="0" borderId="47" xfId="0" applyNumberFormat="1" applyFont="1" applyBorder="1" applyAlignment="1">
      <alignment horizontal="right" vertical="center"/>
    </xf>
    <xf numFmtId="165" fontId="40" fillId="0" borderId="47" xfId="5" applyNumberFormat="1" applyFont="1" applyBorder="1"/>
    <xf numFmtId="165" fontId="40" fillId="13" borderId="47" xfId="0" applyNumberFormat="1" applyFont="1" applyFill="1" applyBorder="1" applyAlignment="1"/>
    <xf numFmtId="165" fontId="40" fillId="13" borderId="47" xfId="5" applyNumberFormat="1" applyFont="1" applyFill="1" applyBorder="1"/>
    <xf numFmtId="165" fontId="40" fillId="0" borderId="0" xfId="0" applyNumberFormat="1" applyFont="1" applyAlignment="1"/>
    <xf numFmtId="3" fontId="42" fillId="0" borderId="47" xfId="0" applyFont="1" applyBorder="1" applyAlignment="1"/>
    <xf numFmtId="3" fontId="42" fillId="13" borderId="47" xfId="0" applyFont="1" applyFill="1" applyBorder="1" applyAlignment="1"/>
    <xf numFmtId="3" fontId="11" fillId="6" borderId="14" xfId="0" applyFont="1" applyFill="1" applyBorder="1" applyAlignment="1">
      <alignment horizontal="center" vertical="center"/>
    </xf>
    <xf numFmtId="3" fontId="11" fillId="6" borderId="15" xfId="0" applyFont="1" applyFill="1" applyBorder="1" applyAlignment="1">
      <alignment horizontal="center" vertical="center"/>
    </xf>
    <xf numFmtId="49" fontId="6" fillId="2" borderId="11" xfId="0" applyNumberFormat="1" applyFont="1" applyFill="1" applyBorder="1" applyAlignment="1">
      <alignment horizontal="center" vertical="center"/>
    </xf>
    <xf numFmtId="49" fontId="6" fillId="2" borderId="13" xfId="0" applyNumberFormat="1" applyFont="1" applyFill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/>
    </xf>
    <xf numFmtId="49" fontId="6" fillId="2" borderId="10" xfId="0" applyNumberFormat="1" applyFont="1" applyFill="1" applyBorder="1" applyAlignment="1">
      <alignment horizontal="center" vertical="center"/>
    </xf>
    <xf numFmtId="0" fontId="8" fillId="2" borderId="11" xfId="0" applyNumberFormat="1" applyFont="1" applyFill="1" applyBorder="1" applyAlignment="1">
      <alignment horizontal="center" vertical="center"/>
    </xf>
    <xf numFmtId="0" fontId="8" fillId="2" borderId="13" xfId="0" applyNumberFormat="1" applyFont="1" applyFill="1" applyBorder="1" applyAlignment="1">
      <alignment horizontal="center" vertical="center"/>
    </xf>
    <xf numFmtId="3" fontId="9" fillId="4" borderId="42" xfId="0" applyFont="1" applyFill="1" applyBorder="1" applyAlignment="1">
      <alignment horizontal="left" vertical="center"/>
    </xf>
    <xf numFmtId="3" fontId="9" fillId="4" borderId="46" xfId="0" applyFont="1" applyFill="1" applyBorder="1" applyAlignment="1">
      <alignment horizontal="left" vertical="center"/>
    </xf>
    <xf numFmtId="3" fontId="9" fillId="4" borderId="44" xfId="0" applyFont="1" applyFill="1" applyBorder="1" applyAlignment="1">
      <alignment horizontal="left" vertical="center"/>
    </xf>
    <xf numFmtId="49" fontId="12" fillId="7" borderId="23" xfId="0" applyNumberFormat="1" applyFont="1" applyFill="1" applyBorder="1" applyAlignment="1" applyProtection="1">
      <alignment horizontal="center" vertical="center"/>
      <protection locked="0"/>
    </xf>
    <xf numFmtId="49" fontId="12" fillId="7" borderId="0" xfId="0" applyNumberFormat="1" applyFont="1" applyFill="1" applyAlignment="1" applyProtection="1">
      <alignment horizontal="center" vertical="center"/>
      <protection locked="0"/>
    </xf>
    <xf numFmtId="49" fontId="12" fillId="7" borderId="24" xfId="0" applyNumberFormat="1" applyFont="1" applyFill="1" applyBorder="1" applyAlignment="1" applyProtection="1">
      <alignment horizontal="center" vertical="center"/>
      <protection locked="0"/>
    </xf>
    <xf numFmtId="3" fontId="9" fillId="4" borderId="38" xfId="0" applyFont="1" applyFill="1" applyBorder="1" applyAlignment="1">
      <alignment horizontal="left" vertical="center"/>
    </xf>
    <xf numFmtId="3" fontId="9" fillId="4" borderId="39" xfId="0" applyFont="1" applyFill="1" applyBorder="1" applyAlignment="1">
      <alignment horizontal="left" vertical="center"/>
    </xf>
    <xf numFmtId="3" fontId="9" fillId="4" borderId="40" xfId="0" applyFont="1" applyFill="1" applyBorder="1" applyAlignment="1">
      <alignment horizontal="left" vertical="center"/>
    </xf>
    <xf numFmtId="164" fontId="17" fillId="4" borderId="0" xfId="0" applyNumberFormat="1" applyFont="1" applyFill="1" applyAlignment="1">
      <alignment horizontal="center" vertical="center"/>
    </xf>
    <xf numFmtId="164" fontId="17" fillId="4" borderId="3" xfId="0" applyNumberFormat="1" applyFont="1" applyFill="1" applyBorder="1" applyAlignment="1">
      <alignment horizontal="center" vertical="center"/>
    </xf>
    <xf numFmtId="3" fontId="27" fillId="4" borderId="0" xfId="0" applyFont="1" applyFill="1" applyAlignment="1">
      <alignment horizontal="center" vertical="center"/>
    </xf>
    <xf numFmtId="3" fontId="27" fillId="4" borderId="24" xfId="0" applyFont="1" applyFill="1" applyBorder="1" applyAlignment="1">
      <alignment horizontal="center" vertical="center"/>
    </xf>
    <xf numFmtId="49" fontId="26" fillId="7" borderId="33" xfId="3" applyNumberFormat="1" applyFont="1" applyFill="1" applyBorder="1" applyAlignment="1" applyProtection="1">
      <alignment horizontal="center" vertical="center"/>
      <protection locked="0"/>
    </xf>
    <xf numFmtId="49" fontId="26" fillId="7" borderId="34" xfId="3" applyNumberFormat="1" applyFont="1" applyFill="1" applyBorder="1" applyAlignment="1" applyProtection="1">
      <alignment horizontal="center" vertical="center"/>
      <protection locked="0"/>
    </xf>
    <xf numFmtId="3" fontId="19" fillId="0" borderId="25" xfId="3" applyFont="1" applyBorder="1" applyAlignment="1">
      <alignment horizontal="center"/>
    </xf>
    <xf numFmtId="3" fontId="19" fillId="0" borderId="26" xfId="3" applyFont="1" applyBorder="1" applyAlignment="1">
      <alignment horizontal="center"/>
    </xf>
    <xf numFmtId="3" fontId="19" fillId="0" borderId="27" xfId="3" applyFont="1" applyBorder="1" applyAlignment="1">
      <alignment horizontal="center"/>
    </xf>
    <xf numFmtId="49" fontId="26" fillId="7" borderId="28" xfId="3" applyNumberFormat="1" applyFont="1" applyFill="1" applyBorder="1" applyAlignment="1" applyProtection="1">
      <alignment horizontal="center" vertical="center"/>
      <protection locked="0"/>
    </xf>
    <xf numFmtId="49" fontId="26" fillId="7" borderId="29" xfId="3" applyNumberFormat="1" applyFont="1" applyFill="1" applyBorder="1" applyAlignment="1" applyProtection="1">
      <alignment horizontal="center" vertical="center"/>
      <protection locked="0"/>
    </xf>
    <xf numFmtId="49" fontId="26" fillId="7" borderId="31" xfId="3" applyNumberFormat="1" applyFont="1" applyFill="1" applyBorder="1" applyAlignment="1" applyProtection="1">
      <alignment horizontal="center" vertical="center"/>
      <protection locked="0"/>
    </xf>
    <xf numFmtId="49" fontId="26" fillId="7" borderId="0" xfId="3" applyNumberFormat="1" applyFont="1" applyFill="1" applyAlignment="1" applyProtection="1">
      <alignment horizontal="center" vertical="center"/>
      <protection locked="0"/>
    </xf>
  </cellXfs>
  <cellStyles count="6">
    <cellStyle name="Millares [0] 2" xfId="2"/>
    <cellStyle name="Moneda" xfId="5" builtinId="4"/>
    <cellStyle name="Normal" xfId="0" builtinId="0"/>
    <cellStyle name="Normal 2" xfId="3"/>
    <cellStyle name="Normal 3" xfId="4"/>
    <cellStyle name="Porcentaje" xfId="1" builtinId="5"/>
  </cellStyles>
  <dxfs count="0"/>
  <tableStyles count="0" defaultTableStyle="TableStyleMedium9" defaultPivotStyle="PivotStyleLight16"/>
  <colors>
    <mruColors>
      <color rgb="FFF7FE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layout>
        <c:manualLayout>
          <c:xMode val="edge"/>
          <c:yMode val="edge"/>
          <c:x val="0.29886722376973074"/>
          <c:y val="3.1319921548704943E-2"/>
        </c:manualLayout>
      </c:layout>
      <c:overlay val="0"/>
    </c:title>
    <c:autoTitleDeleted val="0"/>
    <c:view3D>
      <c:rotX val="30"/>
      <c:rotY val="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6713091922005572E-2"/>
          <c:y val="0.16935611333089509"/>
          <c:w val="0.75819840765029722"/>
          <c:h val="0.83064388666910494"/>
        </c:manualLayout>
      </c:layout>
      <c:pie3DChart>
        <c:varyColors val="1"/>
        <c:ser>
          <c:idx val="0"/>
          <c:order val="0"/>
          <c:tx>
            <c:strRef>
              <c:f>Info!$B$6</c:f>
              <c:strCache>
                <c:ptCount val="1"/>
                <c:pt idx="0">
                  <c:v>REPARTIMENT QUOTA AFA</c:v>
                </c:pt>
              </c:strCache>
            </c:strRef>
          </c:tx>
          <c:explosion val="25"/>
          <c:dPt>
            <c:idx val="0"/>
            <c:bubble3D val="0"/>
            <c:explosion val="0"/>
            <c:extLst>
              <c:ext xmlns:c16="http://schemas.microsoft.com/office/drawing/2014/chart" uri="{C3380CC4-5D6E-409C-BE32-E72D297353CC}">
                <c16:uniqueId val="{00000000-7A39-47B4-BE57-CA771C1C1AC9}"/>
              </c:ext>
            </c:extLst>
          </c:dPt>
          <c:dPt>
            <c:idx val="1"/>
            <c:bubble3D val="0"/>
            <c:explosion val="14"/>
            <c:extLst>
              <c:ext xmlns:c16="http://schemas.microsoft.com/office/drawing/2014/chart" uri="{C3380CC4-5D6E-409C-BE32-E72D297353CC}">
                <c16:uniqueId val="{00000001-7A39-47B4-BE57-CA771C1C1AC9}"/>
              </c:ext>
            </c:extLst>
          </c:dPt>
          <c:dPt>
            <c:idx val="2"/>
            <c:bubble3D val="0"/>
            <c:explosion val="14"/>
            <c:extLst>
              <c:ext xmlns:c16="http://schemas.microsoft.com/office/drawing/2014/chart" uri="{C3380CC4-5D6E-409C-BE32-E72D297353CC}">
                <c16:uniqueId val="{00000002-7A39-47B4-BE57-CA771C1C1AC9}"/>
              </c:ext>
            </c:extLst>
          </c:dPt>
          <c:dPt>
            <c:idx val="3"/>
            <c:bubble3D val="0"/>
            <c:explosion val="12"/>
            <c:extLst>
              <c:ext xmlns:c16="http://schemas.microsoft.com/office/drawing/2014/chart" uri="{C3380CC4-5D6E-409C-BE32-E72D297353CC}">
                <c16:uniqueId val="{00000003-7A39-47B4-BE57-CA771C1C1AC9}"/>
              </c:ext>
            </c:extLst>
          </c:dPt>
          <c:dPt>
            <c:idx val="4"/>
            <c:bubble3D val="0"/>
            <c:explosion val="9"/>
            <c:extLst>
              <c:ext xmlns:c16="http://schemas.microsoft.com/office/drawing/2014/chart" uri="{C3380CC4-5D6E-409C-BE32-E72D297353CC}">
                <c16:uniqueId val="{00000004-7A39-47B4-BE57-CA771C1C1AC9}"/>
              </c:ext>
            </c:extLst>
          </c:dPt>
          <c:dLbls>
            <c:dLbl>
              <c:idx val="0"/>
              <c:layout>
                <c:manualLayout>
                  <c:x val="-0.10347684951637312"/>
                  <c:y val="6.40222882285360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A39-47B4-BE57-CA771C1C1AC9}"/>
                </c:ext>
              </c:extLst>
            </c:dLbl>
            <c:dLbl>
              <c:idx val="4"/>
              <c:layout>
                <c:manualLayout>
                  <c:x val="1.4815139750985165E-3"/>
                  <c:y val="-4.46800347654652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7A39-47B4-BE57-CA771C1C1A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>
                    <a:solidFill>
                      <a:sysClr val="windowText" lastClr="00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Info!$B$7:$C$12</c:f>
              <c:strCache>
                <c:ptCount val="6"/>
                <c:pt idx="0">
                  <c:v>Comisió Económica</c:v>
                </c:pt>
                <c:pt idx="1">
                  <c:v>Comisió Extraescolars</c:v>
                </c:pt>
                <c:pt idx="2">
                  <c:v>Comisió Escola de Pares</c:v>
                </c:pt>
                <c:pt idx="3">
                  <c:v>Comisió Festes</c:v>
                </c:pt>
                <c:pt idx="4">
                  <c:v>Comisió Comunicació</c:v>
                </c:pt>
                <c:pt idx="5">
                  <c:v>Comisió Menajdor</c:v>
                </c:pt>
              </c:strCache>
            </c:strRef>
          </c:cat>
          <c:val>
            <c:numRef>
              <c:f>Info!$D$7:$D$12</c:f>
              <c:numCache>
                <c:formatCode>0%</c:formatCode>
                <c:ptCount val="6"/>
                <c:pt idx="0">
                  <c:v>0.3</c:v>
                </c:pt>
                <c:pt idx="1">
                  <c:v>0.3</c:v>
                </c:pt>
                <c:pt idx="2">
                  <c:v>0.15</c:v>
                </c:pt>
                <c:pt idx="3">
                  <c:v>0.15</c:v>
                </c:pt>
                <c:pt idx="4">
                  <c:v>0.05</c:v>
                </c:pt>
                <c:pt idx="5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A39-47B4-BE57-CA771C1C1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709582611365779"/>
          <c:y val="0.22250848983163243"/>
          <c:w val="0.34048179910658799"/>
          <c:h val="0.51906279028078806"/>
        </c:manualLayout>
      </c:layout>
      <c:overlay val="0"/>
      <c:txPr>
        <a:bodyPr/>
        <a:lstStyle/>
        <a:p>
          <a:pPr>
            <a:defRPr sz="14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2_2">
  <dgm:title val=""/>
  <dgm:desc val=""/>
  <dgm:catLst>
    <dgm:cat type="accent2" pri="112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lnNode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2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2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alpha val="90000"/>
        <a:tint val="40000"/>
      </a:schemeClr>
    </dgm:fillClrLst>
    <dgm:linClrLst meth="repeat">
      <a:schemeClr val="accent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alpha val="90000"/>
        <a:tint val="40000"/>
      </a:schemeClr>
    </dgm:fillClrLst>
    <dgm:linClrLst meth="repeat">
      <a:schemeClr val="accent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alpha val="90000"/>
        <a:tint val="40000"/>
      </a:schemeClr>
    </dgm:fillClrLst>
    <dgm:linClrLst meth="repeat">
      <a:schemeClr val="accent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8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D359CC4-AC7D-48C4-A92A-02D8BEA1C6F9}" type="doc">
      <dgm:prSet loTypeId="urn:microsoft.com/office/officeart/2005/8/layout/hList1" loCatId="list" qsTypeId="urn:microsoft.com/office/officeart/2005/8/quickstyle/3d1" qsCatId="3D" csTypeId="urn:microsoft.com/office/officeart/2005/8/colors/accent2_2" csCatId="accent2" phldr="1"/>
      <dgm:spPr/>
      <dgm:t>
        <a:bodyPr/>
        <a:lstStyle/>
        <a:p>
          <a:endParaRPr lang="es-ES"/>
        </a:p>
      </dgm:t>
    </dgm:pt>
    <dgm:pt modelId="{AFAABDEA-E920-4156-83F2-0A91A1ED2AA2}">
      <dgm:prSet phldrT="[Texto]" custT="1"/>
      <dgm:spPr>
        <a:solidFill>
          <a:schemeClr val="accent1">
            <a:lumMod val="75000"/>
          </a:schemeClr>
        </a:solidFill>
      </dgm:spPr>
      <dgm:t>
        <a:bodyPr/>
        <a:lstStyle/>
        <a:p>
          <a:r>
            <a:rPr lang="es-ES" sz="1100" b="1"/>
            <a:t>Comissió Econòmica</a:t>
          </a:r>
        </a:p>
      </dgm:t>
    </dgm:pt>
    <dgm:pt modelId="{5D7BC377-7258-41A0-95E0-0718B9887DDD}" type="parTrans" cxnId="{238EBD3E-2498-4F5D-8432-BEF65EE86F69}">
      <dgm:prSet/>
      <dgm:spPr/>
      <dgm:t>
        <a:bodyPr/>
        <a:lstStyle/>
        <a:p>
          <a:endParaRPr lang="es-ES" sz="2000"/>
        </a:p>
      </dgm:t>
    </dgm:pt>
    <dgm:pt modelId="{B4092F45-36ED-456F-B8EC-9D6984162B4E}" type="sibTrans" cxnId="{238EBD3E-2498-4F5D-8432-BEF65EE86F69}">
      <dgm:prSet/>
      <dgm:spPr/>
      <dgm:t>
        <a:bodyPr/>
        <a:lstStyle/>
        <a:p>
          <a:endParaRPr lang="es-ES" sz="2000"/>
        </a:p>
      </dgm:t>
    </dgm:pt>
    <dgm:pt modelId="{076BA6C6-BF83-4327-9AF3-341A2E188A42}">
      <dgm:prSet phldrT="[Texto]" custT="1"/>
      <dgm:spPr>
        <a:solidFill>
          <a:schemeClr val="accent1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/>
            <a:t>Sou secretària</a:t>
          </a:r>
        </a:p>
      </dgm:t>
    </dgm:pt>
    <dgm:pt modelId="{CF91190F-D0A6-493E-9EF6-5A01C9CA154C}" type="parTrans" cxnId="{B026743E-1179-4E4B-9D2C-1C624582FAA7}">
      <dgm:prSet/>
      <dgm:spPr/>
      <dgm:t>
        <a:bodyPr/>
        <a:lstStyle/>
        <a:p>
          <a:endParaRPr lang="es-ES" sz="2000"/>
        </a:p>
      </dgm:t>
    </dgm:pt>
    <dgm:pt modelId="{7C00E81A-EBF0-45E1-B7ED-293B00F8797B}" type="sibTrans" cxnId="{B026743E-1179-4E4B-9D2C-1C624582FAA7}">
      <dgm:prSet/>
      <dgm:spPr/>
      <dgm:t>
        <a:bodyPr/>
        <a:lstStyle/>
        <a:p>
          <a:endParaRPr lang="es-ES" sz="2000"/>
        </a:p>
      </dgm:t>
    </dgm:pt>
    <dgm:pt modelId="{2F93B7F1-B9DC-42EF-ABA2-42B46572BAC3}">
      <dgm:prSet phldrT="[Texto]" custT="1"/>
      <dgm:spPr>
        <a:solidFill>
          <a:schemeClr val="accent1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/>
            <a:t>Manteniment ordinadors</a:t>
          </a:r>
          <a:r>
            <a:rPr lang="es-ES" sz="1100" b="1" i="0" u="none"/>
            <a:t> </a:t>
          </a:r>
          <a:endParaRPr lang="es-ES" sz="1100" b="1"/>
        </a:p>
      </dgm:t>
    </dgm:pt>
    <dgm:pt modelId="{F9113C41-58BE-4A81-BB0E-B13DF9D3ADCB}" type="parTrans" cxnId="{3CB3A36C-A421-464A-B637-A74B399C160F}">
      <dgm:prSet/>
      <dgm:spPr/>
      <dgm:t>
        <a:bodyPr/>
        <a:lstStyle/>
        <a:p>
          <a:endParaRPr lang="es-ES" sz="2000"/>
        </a:p>
      </dgm:t>
    </dgm:pt>
    <dgm:pt modelId="{EEBD0C9D-642F-46C3-8EDD-D75F53BD5C67}" type="sibTrans" cxnId="{3CB3A36C-A421-464A-B637-A74B399C160F}">
      <dgm:prSet/>
      <dgm:spPr/>
      <dgm:t>
        <a:bodyPr/>
        <a:lstStyle/>
        <a:p>
          <a:endParaRPr lang="es-ES" sz="2000"/>
        </a:p>
      </dgm:t>
    </dgm:pt>
    <dgm:pt modelId="{EE1D8241-7F35-442B-A639-12314828C6D1}">
      <dgm:prSet phldrT="[Texto]" custT="1"/>
      <dgm:spPr>
        <a:solidFill>
          <a:schemeClr val="accent4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/>
            <a:t>Organització del Berenar de Benvinguda</a:t>
          </a:r>
        </a:p>
      </dgm:t>
    </dgm:pt>
    <dgm:pt modelId="{6277635A-2CBC-4A4A-A9BF-5040D5D2FB85}" type="parTrans" cxnId="{E10AF8ED-A231-46BF-87A9-E03E2EEA5CF3}">
      <dgm:prSet/>
      <dgm:spPr/>
      <dgm:t>
        <a:bodyPr/>
        <a:lstStyle/>
        <a:p>
          <a:endParaRPr lang="es-ES" sz="2000"/>
        </a:p>
      </dgm:t>
    </dgm:pt>
    <dgm:pt modelId="{05C836AC-7A65-4655-854B-EAE0C183FABF}" type="sibTrans" cxnId="{E10AF8ED-A231-46BF-87A9-E03E2EEA5CF3}">
      <dgm:prSet/>
      <dgm:spPr/>
      <dgm:t>
        <a:bodyPr/>
        <a:lstStyle/>
        <a:p>
          <a:endParaRPr lang="es-ES" sz="2000"/>
        </a:p>
      </dgm:t>
    </dgm:pt>
    <dgm:pt modelId="{EE6BEE45-2819-4CDB-9310-5B12736AC780}">
      <dgm:prSet custT="1"/>
      <dgm:spPr>
        <a:solidFill>
          <a:schemeClr val="accent1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 i="0" u="none"/>
            <a:t>Biblioteca</a:t>
          </a:r>
          <a:endParaRPr lang="es-ES" sz="1100" b="1"/>
        </a:p>
      </dgm:t>
    </dgm:pt>
    <dgm:pt modelId="{CAC5F1AB-B1C3-4CE1-AE90-AD07F1D0054B}" type="parTrans" cxnId="{C0A3BC11-670F-4519-9C51-88DD68F03D91}">
      <dgm:prSet/>
      <dgm:spPr/>
      <dgm:t>
        <a:bodyPr/>
        <a:lstStyle/>
        <a:p>
          <a:endParaRPr lang="es-ES" sz="2000"/>
        </a:p>
      </dgm:t>
    </dgm:pt>
    <dgm:pt modelId="{4E585279-0753-4D97-BBEB-1EA1405FE2A0}" type="sibTrans" cxnId="{C0A3BC11-670F-4519-9C51-88DD68F03D91}">
      <dgm:prSet/>
      <dgm:spPr/>
      <dgm:t>
        <a:bodyPr/>
        <a:lstStyle/>
        <a:p>
          <a:endParaRPr lang="es-ES" sz="2000"/>
        </a:p>
      </dgm:t>
    </dgm:pt>
    <dgm:pt modelId="{3912859F-5DE0-4D07-B5F5-A4EC8BFEC4F2}">
      <dgm:prSet custT="1"/>
      <dgm:spPr>
        <a:solidFill>
          <a:schemeClr val="accent1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 i="0" u="none"/>
            <a:t>Material oficina</a:t>
          </a:r>
          <a:endParaRPr lang="es-ES" sz="1100" b="1"/>
        </a:p>
      </dgm:t>
    </dgm:pt>
    <dgm:pt modelId="{C551688D-EF69-49F9-BC4A-4FFFEC49C3CF}" type="parTrans" cxnId="{364BD7B6-7D7C-4EFE-8BD5-AB06AD6E445D}">
      <dgm:prSet/>
      <dgm:spPr/>
      <dgm:t>
        <a:bodyPr/>
        <a:lstStyle/>
        <a:p>
          <a:endParaRPr lang="es-ES" sz="2000"/>
        </a:p>
      </dgm:t>
    </dgm:pt>
    <dgm:pt modelId="{BF87009D-905B-476D-8FFF-84B183F4F7A4}" type="sibTrans" cxnId="{364BD7B6-7D7C-4EFE-8BD5-AB06AD6E445D}">
      <dgm:prSet/>
      <dgm:spPr/>
      <dgm:t>
        <a:bodyPr/>
        <a:lstStyle/>
        <a:p>
          <a:endParaRPr lang="es-ES" sz="2000"/>
        </a:p>
      </dgm:t>
    </dgm:pt>
    <dgm:pt modelId="{FFBB8EE5-EA5A-4292-9020-7811C012D175}">
      <dgm:prSet custT="1"/>
      <dgm:spPr>
        <a:solidFill>
          <a:schemeClr val="accent1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 i="0" u="none"/>
            <a:t>Quotes associacions (FAPAC)</a:t>
          </a:r>
          <a:endParaRPr lang="es-ES" sz="1100" b="1"/>
        </a:p>
      </dgm:t>
    </dgm:pt>
    <dgm:pt modelId="{13605FF6-E454-4BBA-8061-E10610A9E578}" type="parTrans" cxnId="{85D7C2F0-58FF-46A0-BCDA-A1747E401085}">
      <dgm:prSet/>
      <dgm:spPr/>
      <dgm:t>
        <a:bodyPr/>
        <a:lstStyle/>
        <a:p>
          <a:endParaRPr lang="es-ES" sz="2000"/>
        </a:p>
      </dgm:t>
    </dgm:pt>
    <dgm:pt modelId="{D2DB1DDE-8208-47F3-8AAA-93990DAA8B18}" type="sibTrans" cxnId="{85D7C2F0-58FF-46A0-BCDA-A1747E401085}">
      <dgm:prSet/>
      <dgm:spPr/>
      <dgm:t>
        <a:bodyPr/>
        <a:lstStyle/>
        <a:p>
          <a:endParaRPr lang="es-ES" sz="2000"/>
        </a:p>
      </dgm:t>
    </dgm:pt>
    <dgm:pt modelId="{8DFC43A2-9DD3-452E-B4EC-9D7E4C1A8392}">
      <dgm:prSet custT="1"/>
      <dgm:spPr>
        <a:solidFill>
          <a:schemeClr val="accent1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 i="0" u="none"/>
            <a:t>Aportació escola</a:t>
          </a:r>
          <a:endParaRPr lang="es-ES" sz="1100" b="1"/>
        </a:p>
      </dgm:t>
    </dgm:pt>
    <dgm:pt modelId="{9BC1D072-BBB2-43BC-AE8D-C7FE2B91A7AB}" type="parTrans" cxnId="{F7E78FA9-B849-4CCE-AE36-370DBB96C7DA}">
      <dgm:prSet/>
      <dgm:spPr/>
      <dgm:t>
        <a:bodyPr/>
        <a:lstStyle/>
        <a:p>
          <a:endParaRPr lang="es-ES" sz="2000"/>
        </a:p>
      </dgm:t>
    </dgm:pt>
    <dgm:pt modelId="{51EA3BEB-93E8-41BA-BE4E-9BCFD04A668D}" type="sibTrans" cxnId="{F7E78FA9-B849-4CCE-AE36-370DBB96C7DA}">
      <dgm:prSet/>
      <dgm:spPr/>
      <dgm:t>
        <a:bodyPr/>
        <a:lstStyle/>
        <a:p>
          <a:endParaRPr lang="es-ES" sz="2000"/>
        </a:p>
      </dgm:t>
    </dgm:pt>
    <dgm:pt modelId="{93A45CAF-95B0-4B0F-95AE-8C4612D95EA3}">
      <dgm:prSet custT="1"/>
      <dgm:spPr>
        <a:solidFill>
          <a:schemeClr val="accent1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 i="0" u="none"/>
            <a:t>Comissions Caixa</a:t>
          </a:r>
          <a:endParaRPr lang="es-ES" sz="1100" b="1"/>
        </a:p>
      </dgm:t>
    </dgm:pt>
    <dgm:pt modelId="{3BD5FA5C-E267-4A01-B09B-9A32FF4D710C}" type="parTrans" cxnId="{5FCD4750-51FC-4D00-B400-CE6019927397}">
      <dgm:prSet/>
      <dgm:spPr/>
      <dgm:t>
        <a:bodyPr/>
        <a:lstStyle/>
        <a:p>
          <a:endParaRPr lang="es-ES" sz="2000"/>
        </a:p>
      </dgm:t>
    </dgm:pt>
    <dgm:pt modelId="{6E3D9BCF-017C-4B1B-8191-070C3C778E79}" type="sibTrans" cxnId="{5FCD4750-51FC-4D00-B400-CE6019927397}">
      <dgm:prSet/>
      <dgm:spPr/>
      <dgm:t>
        <a:bodyPr/>
        <a:lstStyle/>
        <a:p>
          <a:endParaRPr lang="es-ES" sz="2000"/>
        </a:p>
      </dgm:t>
    </dgm:pt>
    <dgm:pt modelId="{915CB39E-BD4F-4DD3-A574-1DA082356812}">
      <dgm:prSet custT="1"/>
      <dgm:spPr>
        <a:solidFill>
          <a:schemeClr val="accent1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 i="0" u="none"/>
            <a:t>Altres despeses </a:t>
          </a:r>
          <a:endParaRPr lang="es-ES" sz="1100" b="1"/>
        </a:p>
      </dgm:t>
    </dgm:pt>
    <dgm:pt modelId="{4F3ADE65-07D0-41E0-8815-827BA4F8D1B5}" type="parTrans" cxnId="{7BE38307-199D-4100-8CBC-15AD8C26533F}">
      <dgm:prSet/>
      <dgm:spPr/>
      <dgm:t>
        <a:bodyPr/>
        <a:lstStyle/>
        <a:p>
          <a:endParaRPr lang="es-ES" sz="2000"/>
        </a:p>
      </dgm:t>
    </dgm:pt>
    <dgm:pt modelId="{0D1A75D8-68E1-43E2-AEC8-6FF34C919443}" type="sibTrans" cxnId="{7BE38307-199D-4100-8CBC-15AD8C26533F}">
      <dgm:prSet/>
      <dgm:spPr/>
      <dgm:t>
        <a:bodyPr/>
        <a:lstStyle/>
        <a:p>
          <a:endParaRPr lang="es-ES" sz="2000"/>
        </a:p>
      </dgm:t>
    </dgm:pt>
    <dgm:pt modelId="{8149A409-5C87-4ACB-BE53-CB4AC58E1773}">
      <dgm:prSet phldrT="[Texto]" custT="1"/>
      <dgm:spPr>
        <a:solidFill>
          <a:schemeClr val="accent4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/>
            <a:t>Sortidas trimestrales</a:t>
          </a:r>
        </a:p>
      </dgm:t>
    </dgm:pt>
    <dgm:pt modelId="{B547AACD-7908-44F7-9895-4A600042C987}" type="parTrans" cxnId="{C749A1C6-BB85-4D80-B861-8EB288233E1C}">
      <dgm:prSet/>
      <dgm:spPr/>
      <dgm:t>
        <a:bodyPr/>
        <a:lstStyle/>
        <a:p>
          <a:endParaRPr lang="es-ES" sz="2000"/>
        </a:p>
      </dgm:t>
    </dgm:pt>
    <dgm:pt modelId="{B7A26E81-7175-45FE-8F95-AB7978FDD0BE}" type="sibTrans" cxnId="{C749A1C6-BB85-4D80-B861-8EB288233E1C}">
      <dgm:prSet/>
      <dgm:spPr/>
      <dgm:t>
        <a:bodyPr/>
        <a:lstStyle/>
        <a:p>
          <a:endParaRPr lang="es-ES" sz="2000"/>
        </a:p>
      </dgm:t>
    </dgm:pt>
    <dgm:pt modelId="{0CD251E4-CC40-45B2-9B43-20F1DA401187}">
      <dgm:prSet phldrT="[Texto]" custT="1"/>
      <dgm:spPr>
        <a:solidFill>
          <a:schemeClr val="accent4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/>
            <a:t>Colla gegantera</a:t>
          </a:r>
        </a:p>
      </dgm:t>
    </dgm:pt>
    <dgm:pt modelId="{904BD954-D4C7-45FA-A4C7-26BDA3CA8A07}" type="parTrans" cxnId="{2C5AD37A-18EB-46D8-9F60-F9F6940BC600}">
      <dgm:prSet/>
      <dgm:spPr/>
      <dgm:t>
        <a:bodyPr/>
        <a:lstStyle/>
        <a:p>
          <a:endParaRPr lang="es-ES" sz="2000"/>
        </a:p>
      </dgm:t>
    </dgm:pt>
    <dgm:pt modelId="{9ED01250-646B-4DFE-9294-8BCB9F901FC5}" type="sibTrans" cxnId="{2C5AD37A-18EB-46D8-9F60-F9F6940BC600}">
      <dgm:prSet/>
      <dgm:spPr/>
      <dgm:t>
        <a:bodyPr/>
        <a:lstStyle/>
        <a:p>
          <a:endParaRPr lang="es-ES" sz="2000"/>
        </a:p>
      </dgm:t>
    </dgm:pt>
    <dgm:pt modelId="{3A1A59FF-FCB0-4589-8670-523024739F48}">
      <dgm:prSet phldrT="[Texto]" custT="1"/>
      <dgm:spPr>
        <a:solidFill>
          <a:schemeClr val="accent4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/>
            <a:t>Festa major</a:t>
          </a:r>
        </a:p>
      </dgm:t>
    </dgm:pt>
    <dgm:pt modelId="{4F2ADECA-08AF-48E5-8099-78F0C703A939}" type="parTrans" cxnId="{65E5812C-40F3-4249-984F-B063DF964EFD}">
      <dgm:prSet/>
      <dgm:spPr/>
      <dgm:t>
        <a:bodyPr/>
        <a:lstStyle/>
        <a:p>
          <a:endParaRPr lang="es-ES" sz="2000"/>
        </a:p>
      </dgm:t>
    </dgm:pt>
    <dgm:pt modelId="{B85F27C9-8AE3-49BF-9799-265F0D75700C}" type="sibTrans" cxnId="{65E5812C-40F3-4249-984F-B063DF964EFD}">
      <dgm:prSet/>
      <dgm:spPr/>
      <dgm:t>
        <a:bodyPr/>
        <a:lstStyle/>
        <a:p>
          <a:endParaRPr lang="es-ES" sz="2000"/>
        </a:p>
      </dgm:t>
    </dgm:pt>
    <dgm:pt modelId="{E451D99F-6FB8-4D8F-B08E-BC448E0D15CD}">
      <dgm:prSet phldrT="[Texto]" custT="1"/>
      <dgm:spPr>
        <a:solidFill>
          <a:schemeClr val="accent4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/>
            <a:t>Festa científica</a:t>
          </a:r>
        </a:p>
      </dgm:t>
    </dgm:pt>
    <dgm:pt modelId="{09E6CE75-E823-44F1-807C-113F54CCC149}" type="parTrans" cxnId="{41D7EB73-E1D0-4728-9052-E13D7E959C11}">
      <dgm:prSet/>
      <dgm:spPr/>
      <dgm:t>
        <a:bodyPr/>
        <a:lstStyle/>
        <a:p>
          <a:endParaRPr lang="es-ES" sz="2000"/>
        </a:p>
      </dgm:t>
    </dgm:pt>
    <dgm:pt modelId="{20BD5378-4263-4A9D-992B-07374FFF6146}" type="sibTrans" cxnId="{41D7EB73-E1D0-4728-9052-E13D7E959C11}">
      <dgm:prSet/>
      <dgm:spPr/>
      <dgm:t>
        <a:bodyPr/>
        <a:lstStyle/>
        <a:p>
          <a:endParaRPr lang="es-ES" sz="2000"/>
        </a:p>
      </dgm:t>
    </dgm:pt>
    <dgm:pt modelId="{B4D70FCD-2995-4B2F-A728-18620FF28D4D}">
      <dgm:prSet phldrT="[Texto]" custT="1"/>
      <dgm:spPr>
        <a:solidFill>
          <a:schemeClr val="accent4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100" b="1"/>
            <a:t>Jornada de Manteniment</a:t>
          </a:r>
        </a:p>
      </dgm:t>
    </dgm:pt>
    <dgm:pt modelId="{070371AE-6FE1-45BE-992F-4B4FE29AF56F}" type="parTrans" cxnId="{9B5E6A25-FBBD-4A7E-A2B0-3D07A3B726E4}">
      <dgm:prSet/>
      <dgm:spPr/>
      <dgm:t>
        <a:bodyPr/>
        <a:lstStyle/>
        <a:p>
          <a:endParaRPr lang="es-ES" sz="2000"/>
        </a:p>
      </dgm:t>
    </dgm:pt>
    <dgm:pt modelId="{6612B106-9434-407E-87F3-022D110CD0B4}" type="sibTrans" cxnId="{9B5E6A25-FBBD-4A7E-A2B0-3D07A3B726E4}">
      <dgm:prSet/>
      <dgm:spPr/>
      <dgm:t>
        <a:bodyPr/>
        <a:lstStyle/>
        <a:p>
          <a:endParaRPr lang="es-ES" sz="2000"/>
        </a:p>
      </dgm:t>
    </dgm:pt>
    <dgm:pt modelId="{AD205526-1044-451C-AE1D-5B655DF7746A}">
      <dgm:prSet phldrT="[Texto]" custT="1"/>
      <dgm:spPr>
        <a:solidFill>
          <a:schemeClr val="accent4">
            <a:lumMod val="75000"/>
          </a:schemeClr>
        </a:solidFill>
      </dgm:spPr>
      <dgm:t>
        <a:bodyPr/>
        <a:lstStyle/>
        <a:p>
          <a:r>
            <a:rPr lang="es-ES" sz="1100" b="1"/>
            <a:t>Comissió Festes</a:t>
          </a:r>
        </a:p>
      </dgm:t>
    </dgm:pt>
    <dgm:pt modelId="{976FD0E6-581B-4C13-A948-30E50A62F480}" type="parTrans" cxnId="{AFEA399B-7BD9-4F85-8A35-4F8EFCE9806E}">
      <dgm:prSet/>
      <dgm:spPr/>
      <dgm:t>
        <a:bodyPr/>
        <a:lstStyle/>
        <a:p>
          <a:endParaRPr lang="es-ES" sz="2000"/>
        </a:p>
      </dgm:t>
    </dgm:pt>
    <dgm:pt modelId="{449BDBA7-3365-4B60-B1B4-34F1F2860B4A}" type="sibTrans" cxnId="{AFEA399B-7BD9-4F85-8A35-4F8EFCE9806E}">
      <dgm:prSet/>
      <dgm:spPr/>
      <dgm:t>
        <a:bodyPr/>
        <a:lstStyle/>
        <a:p>
          <a:endParaRPr lang="es-ES" sz="2000"/>
        </a:p>
      </dgm:t>
    </dgm:pt>
    <dgm:pt modelId="{5F4ED4E5-DF73-4804-9AB0-34E8A8EF1125}">
      <dgm:prSet phldrT="[Texto]" custT="1"/>
      <dgm:spPr/>
      <dgm:t>
        <a:bodyPr/>
        <a:lstStyle/>
        <a:p>
          <a:r>
            <a:rPr lang="es-ES" sz="1100" b="1"/>
            <a:t>Comissió Extraescolars</a:t>
          </a:r>
        </a:p>
      </dgm:t>
    </dgm:pt>
    <dgm:pt modelId="{4F242418-4A94-4DF5-BCC0-35AA4331987E}" type="parTrans" cxnId="{D0ECFA55-9A62-4F8E-A016-D8F5757162AE}">
      <dgm:prSet/>
      <dgm:spPr/>
      <dgm:t>
        <a:bodyPr/>
        <a:lstStyle/>
        <a:p>
          <a:endParaRPr lang="es-ES"/>
        </a:p>
      </dgm:t>
    </dgm:pt>
    <dgm:pt modelId="{F1BF0B50-3F26-413C-9A23-5EB6F6DE4A96}" type="sibTrans" cxnId="{D0ECFA55-9A62-4F8E-A016-D8F5757162AE}">
      <dgm:prSet/>
      <dgm:spPr/>
      <dgm:t>
        <a:bodyPr/>
        <a:lstStyle/>
        <a:p>
          <a:endParaRPr lang="es-ES"/>
        </a:p>
      </dgm:t>
    </dgm:pt>
    <dgm:pt modelId="{050855CC-260E-432F-90C5-DBA28CDDBC18}">
      <dgm:prSet phldrT="[Texto]" custT="1"/>
      <dgm:spPr/>
      <dgm:t>
        <a:bodyPr/>
        <a:lstStyle/>
        <a:p>
          <a:r>
            <a:rPr lang="es-ES" sz="1050" b="1"/>
            <a:t>Organització de les activitats extraescolars</a:t>
          </a:r>
        </a:p>
      </dgm:t>
    </dgm:pt>
    <dgm:pt modelId="{980CFAAF-D85A-4405-AAE4-944AC074E3C4}" type="parTrans" cxnId="{E1F56B6B-7B3B-42E8-87A3-0A7F37003239}">
      <dgm:prSet/>
      <dgm:spPr/>
      <dgm:t>
        <a:bodyPr/>
        <a:lstStyle/>
        <a:p>
          <a:endParaRPr lang="es-ES"/>
        </a:p>
      </dgm:t>
    </dgm:pt>
    <dgm:pt modelId="{095F324F-3C00-42BC-B7A1-680D7C91573D}" type="sibTrans" cxnId="{E1F56B6B-7B3B-42E8-87A3-0A7F37003239}">
      <dgm:prSet/>
      <dgm:spPr/>
      <dgm:t>
        <a:bodyPr/>
        <a:lstStyle/>
        <a:p>
          <a:endParaRPr lang="es-ES"/>
        </a:p>
      </dgm:t>
    </dgm:pt>
    <dgm:pt modelId="{A21B4D10-3F45-48CC-825C-C8F97BFEDDA1}">
      <dgm:prSet phldrT="[Texto]" custT="1"/>
      <dgm:spPr/>
      <dgm:t>
        <a:bodyPr/>
        <a:lstStyle/>
        <a:p>
          <a:r>
            <a:rPr lang="es-ES" sz="1050" b="1"/>
            <a:t>Organització del Casal d'Estiu</a:t>
          </a:r>
        </a:p>
      </dgm:t>
    </dgm:pt>
    <dgm:pt modelId="{AB52E240-D404-49B4-A40C-B9882BE03D16}" type="parTrans" cxnId="{4202D3BE-4E6E-4F8E-AB7E-B88C8DF623AD}">
      <dgm:prSet/>
      <dgm:spPr/>
      <dgm:t>
        <a:bodyPr/>
        <a:lstStyle/>
        <a:p>
          <a:endParaRPr lang="es-ES"/>
        </a:p>
      </dgm:t>
    </dgm:pt>
    <dgm:pt modelId="{56724E00-62D0-4D2C-91BB-2CE5FBF20CD8}" type="sibTrans" cxnId="{4202D3BE-4E6E-4F8E-AB7E-B88C8DF623AD}">
      <dgm:prSet/>
      <dgm:spPr/>
      <dgm:t>
        <a:bodyPr/>
        <a:lstStyle/>
        <a:p>
          <a:endParaRPr lang="es-ES"/>
        </a:p>
      </dgm:t>
    </dgm:pt>
    <dgm:pt modelId="{8EE1F064-AAC2-4EF6-A0CD-9AD61688C7AC}">
      <dgm:prSet phldrT="[Texto]" custT="1"/>
      <dgm:spPr>
        <a:solidFill>
          <a:schemeClr val="accent3">
            <a:lumMod val="75000"/>
          </a:schemeClr>
        </a:solidFill>
      </dgm:spPr>
      <dgm:t>
        <a:bodyPr/>
        <a:lstStyle/>
        <a:p>
          <a:r>
            <a:rPr lang="es-ES" sz="1050" b="1"/>
            <a:t>Comissió Escola de pares</a:t>
          </a:r>
        </a:p>
      </dgm:t>
    </dgm:pt>
    <dgm:pt modelId="{B160B15C-F4CF-46DF-AAF0-D484C6A83043}" type="parTrans" cxnId="{F73C660A-11F4-45C1-BE3F-DD87BEB4D22D}">
      <dgm:prSet/>
      <dgm:spPr/>
      <dgm:t>
        <a:bodyPr/>
        <a:lstStyle/>
        <a:p>
          <a:endParaRPr lang="es-ES"/>
        </a:p>
      </dgm:t>
    </dgm:pt>
    <dgm:pt modelId="{83106DA1-804A-45CA-9174-539F7DA12F7B}" type="sibTrans" cxnId="{F73C660A-11F4-45C1-BE3F-DD87BEB4D22D}">
      <dgm:prSet/>
      <dgm:spPr/>
      <dgm:t>
        <a:bodyPr/>
        <a:lstStyle/>
        <a:p>
          <a:endParaRPr lang="es-ES"/>
        </a:p>
      </dgm:t>
    </dgm:pt>
    <dgm:pt modelId="{2A84FE90-D3A9-4A7B-B96B-6D6150779BB0}">
      <dgm:prSet phldrT="[Texto]"/>
      <dgm:spPr>
        <a:solidFill>
          <a:schemeClr val="accent3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b="1"/>
            <a:t>Organització de Xerrades</a:t>
          </a:r>
        </a:p>
      </dgm:t>
    </dgm:pt>
    <dgm:pt modelId="{BCA82283-50D2-4B6A-8A42-7687C71EC49C}" type="parTrans" cxnId="{AB845D4F-47F8-4F7F-A6EC-732553428491}">
      <dgm:prSet/>
      <dgm:spPr/>
      <dgm:t>
        <a:bodyPr/>
        <a:lstStyle/>
        <a:p>
          <a:endParaRPr lang="es-ES"/>
        </a:p>
      </dgm:t>
    </dgm:pt>
    <dgm:pt modelId="{DA64A372-4813-46CB-A39F-EDD5BAA7E716}" type="sibTrans" cxnId="{AB845D4F-47F8-4F7F-A6EC-732553428491}">
      <dgm:prSet/>
      <dgm:spPr/>
      <dgm:t>
        <a:bodyPr/>
        <a:lstStyle/>
        <a:p>
          <a:endParaRPr lang="es-ES"/>
        </a:p>
      </dgm:t>
    </dgm:pt>
    <dgm:pt modelId="{D489060C-18CB-4928-B397-CDC6E69594F1}">
      <dgm:prSet phldrT="[Texto]"/>
      <dgm:spPr>
        <a:solidFill>
          <a:schemeClr val="accent3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b="1"/>
            <a:t>Grup d'Acompanyament familiar</a:t>
          </a:r>
        </a:p>
      </dgm:t>
    </dgm:pt>
    <dgm:pt modelId="{A9E18704-A584-4646-9A35-74C3AB7327C0}" type="parTrans" cxnId="{CD978663-F34E-42BA-B708-23E1994E342D}">
      <dgm:prSet/>
      <dgm:spPr/>
      <dgm:t>
        <a:bodyPr/>
        <a:lstStyle/>
        <a:p>
          <a:endParaRPr lang="es-ES"/>
        </a:p>
      </dgm:t>
    </dgm:pt>
    <dgm:pt modelId="{E4C43D24-6089-44A2-8CF1-DD21D78BE4F8}" type="sibTrans" cxnId="{CD978663-F34E-42BA-B708-23E1994E342D}">
      <dgm:prSet/>
      <dgm:spPr/>
      <dgm:t>
        <a:bodyPr/>
        <a:lstStyle/>
        <a:p>
          <a:endParaRPr lang="es-ES"/>
        </a:p>
      </dgm:t>
    </dgm:pt>
    <dgm:pt modelId="{BA4D9ED6-4B41-4A11-BB21-59ED67F37F4F}">
      <dgm:prSet phldrT="[Texto]" custT="1"/>
      <dgm:spPr>
        <a:solidFill>
          <a:schemeClr val="accent6">
            <a:lumMod val="75000"/>
          </a:schemeClr>
        </a:solidFill>
      </dgm:spPr>
      <dgm:t>
        <a:bodyPr/>
        <a:lstStyle/>
        <a:p>
          <a:r>
            <a:rPr lang="es-ES" sz="1100" b="1"/>
            <a:t>Comissió Menjador</a:t>
          </a:r>
        </a:p>
      </dgm:t>
    </dgm:pt>
    <dgm:pt modelId="{46FB7D8A-8A03-45E7-803A-824E5432D375}" type="parTrans" cxnId="{D401D247-FA55-40B1-A2EB-2739F26C3947}">
      <dgm:prSet/>
      <dgm:spPr/>
      <dgm:t>
        <a:bodyPr/>
        <a:lstStyle/>
        <a:p>
          <a:endParaRPr lang="es-ES"/>
        </a:p>
      </dgm:t>
    </dgm:pt>
    <dgm:pt modelId="{FBCFC9F6-A96B-4F2E-8D70-EA3535D8DC4A}" type="sibTrans" cxnId="{D401D247-FA55-40B1-A2EB-2739F26C3947}">
      <dgm:prSet/>
      <dgm:spPr/>
      <dgm:t>
        <a:bodyPr/>
        <a:lstStyle/>
        <a:p>
          <a:endParaRPr lang="es-ES"/>
        </a:p>
      </dgm:t>
    </dgm:pt>
    <dgm:pt modelId="{578557E4-50DB-4937-A72F-86BD50E4D69C}">
      <dgm:prSet phldrT="[Texto]" custT="1"/>
      <dgm:spPr>
        <a:solidFill>
          <a:schemeClr val="accent6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050" b="1"/>
            <a:t>Relació amb Set i Tria</a:t>
          </a:r>
        </a:p>
      </dgm:t>
    </dgm:pt>
    <dgm:pt modelId="{F42822E8-F80B-416F-A2AC-5A6E7160A0BC}" type="parTrans" cxnId="{412D66E4-9AAC-4232-85C7-0A7291C2FAEE}">
      <dgm:prSet/>
      <dgm:spPr/>
      <dgm:t>
        <a:bodyPr/>
        <a:lstStyle/>
        <a:p>
          <a:endParaRPr lang="es-ES"/>
        </a:p>
      </dgm:t>
    </dgm:pt>
    <dgm:pt modelId="{205E9872-4C97-46BE-AA8D-D20BB47422FF}" type="sibTrans" cxnId="{412D66E4-9AAC-4232-85C7-0A7291C2FAEE}">
      <dgm:prSet/>
      <dgm:spPr/>
      <dgm:t>
        <a:bodyPr/>
        <a:lstStyle/>
        <a:p>
          <a:endParaRPr lang="es-ES"/>
        </a:p>
      </dgm:t>
    </dgm:pt>
    <dgm:pt modelId="{06D08E83-C58D-4659-984D-CD3A7F36538E}">
      <dgm:prSet phldrT="[Texto]" custT="1"/>
      <dgm:spPr>
        <a:solidFill>
          <a:schemeClr val="accent6">
            <a:lumMod val="40000"/>
            <a:lumOff val="60000"/>
            <a:alpha val="90000"/>
          </a:schemeClr>
        </a:solidFill>
      </dgm:spPr>
      <dgm:t>
        <a:bodyPr/>
        <a:lstStyle/>
        <a:p>
          <a:r>
            <a:rPr lang="es-ES" sz="1050" b="1"/>
            <a:t>Promoció d'alimentació saludable</a:t>
          </a:r>
        </a:p>
      </dgm:t>
    </dgm:pt>
    <dgm:pt modelId="{ED2248AC-B8C0-4E91-ACDA-0A57735346E0}" type="parTrans" cxnId="{C2D7ADC1-5A45-4489-91A8-431160244CD6}">
      <dgm:prSet/>
      <dgm:spPr/>
      <dgm:t>
        <a:bodyPr/>
        <a:lstStyle/>
        <a:p>
          <a:endParaRPr lang="es-ES"/>
        </a:p>
      </dgm:t>
    </dgm:pt>
    <dgm:pt modelId="{76EA0D86-7DDD-42FF-B0EC-C42964F4D718}" type="sibTrans" cxnId="{C2D7ADC1-5A45-4489-91A8-431160244CD6}">
      <dgm:prSet/>
      <dgm:spPr/>
      <dgm:t>
        <a:bodyPr/>
        <a:lstStyle/>
        <a:p>
          <a:endParaRPr lang="es-ES"/>
        </a:p>
      </dgm:t>
    </dgm:pt>
    <dgm:pt modelId="{9FFA00BB-25EB-40B8-BDFC-628BA2A3FEB0}">
      <dgm:prSet phldrT="[Texto]" custT="1"/>
      <dgm:spPr>
        <a:solidFill>
          <a:schemeClr val="accent5">
            <a:lumMod val="60000"/>
            <a:lumOff val="40000"/>
          </a:schemeClr>
        </a:solidFill>
      </dgm:spPr>
      <dgm:t>
        <a:bodyPr/>
        <a:lstStyle/>
        <a:p>
          <a:r>
            <a:rPr lang="es-ES" sz="1100" b="1"/>
            <a:t>Comissió Comunicacio</a:t>
          </a:r>
        </a:p>
      </dgm:t>
    </dgm:pt>
    <dgm:pt modelId="{A0C85BF7-A45D-4586-BE1B-49830E18D721}" type="parTrans" cxnId="{02FD6D9D-C28A-4319-8BA1-4845A0120D8D}">
      <dgm:prSet/>
      <dgm:spPr/>
      <dgm:t>
        <a:bodyPr/>
        <a:lstStyle/>
        <a:p>
          <a:endParaRPr lang="es-ES"/>
        </a:p>
      </dgm:t>
    </dgm:pt>
    <dgm:pt modelId="{A1D31773-D290-417A-B217-36468BF0B1B6}" type="sibTrans" cxnId="{02FD6D9D-C28A-4319-8BA1-4845A0120D8D}">
      <dgm:prSet/>
      <dgm:spPr/>
      <dgm:t>
        <a:bodyPr/>
        <a:lstStyle/>
        <a:p>
          <a:endParaRPr lang="es-ES"/>
        </a:p>
      </dgm:t>
    </dgm:pt>
    <dgm:pt modelId="{4A9E9DAA-CC44-40FF-BB07-0D1D120C02F0}">
      <dgm:prSet phldrT="[Texto]" custT="1"/>
      <dgm:spPr>
        <a:solidFill>
          <a:schemeClr val="accent5">
            <a:lumMod val="20000"/>
            <a:lumOff val="80000"/>
            <a:alpha val="90000"/>
          </a:schemeClr>
        </a:solidFill>
      </dgm:spPr>
      <dgm:t>
        <a:bodyPr/>
        <a:lstStyle/>
        <a:p>
          <a:r>
            <a:rPr lang="es-ES" sz="1050" b="1"/>
            <a:t>Manteniment al día de la página web</a:t>
          </a:r>
        </a:p>
      </dgm:t>
    </dgm:pt>
    <dgm:pt modelId="{044B979E-4FB8-4041-94F3-A0156E4FAC41}" type="parTrans" cxnId="{2BCED853-400A-4BB9-B03C-408C67C4649E}">
      <dgm:prSet/>
      <dgm:spPr/>
      <dgm:t>
        <a:bodyPr/>
        <a:lstStyle/>
        <a:p>
          <a:endParaRPr lang="es-ES"/>
        </a:p>
      </dgm:t>
    </dgm:pt>
    <dgm:pt modelId="{F28AB096-7184-48A2-82F6-B5CCB47962EB}" type="sibTrans" cxnId="{2BCED853-400A-4BB9-B03C-408C67C4649E}">
      <dgm:prSet/>
      <dgm:spPr/>
      <dgm:t>
        <a:bodyPr/>
        <a:lstStyle/>
        <a:p>
          <a:endParaRPr lang="es-ES"/>
        </a:p>
      </dgm:t>
    </dgm:pt>
    <dgm:pt modelId="{07448C7C-C033-49B6-8F00-442DE5765BE7}">
      <dgm:prSet phldrT="[Texto]" custT="1"/>
      <dgm:spPr>
        <a:solidFill>
          <a:schemeClr val="accent5">
            <a:lumMod val="20000"/>
            <a:lumOff val="80000"/>
            <a:alpha val="90000"/>
          </a:schemeClr>
        </a:solidFill>
      </dgm:spPr>
      <dgm:t>
        <a:bodyPr/>
        <a:lstStyle/>
        <a:p>
          <a:r>
            <a:rPr lang="es-ES" sz="1050" b="1"/>
            <a:t>Edició de la Revista BaBaloo</a:t>
          </a:r>
        </a:p>
      </dgm:t>
    </dgm:pt>
    <dgm:pt modelId="{9B018FD6-3B34-46A6-A348-4B2A2EC4F65C}" type="parTrans" cxnId="{359706D5-33EB-443E-8B2F-E3D3503BCCD9}">
      <dgm:prSet/>
      <dgm:spPr/>
      <dgm:t>
        <a:bodyPr/>
        <a:lstStyle/>
        <a:p>
          <a:endParaRPr lang="es-ES"/>
        </a:p>
      </dgm:t>
    </dgm:pt>
    <dgm:pt modelId="{B71DC890-64D2-4108-B0E4-3C1FD468D312}" type="sibTrans" cxnId="{359706D5-33EB-443E-8B2F-E3D3503BCCD9}">
      <dgm:prSet/>
      <dgm:spPr/>
      <dgm:t>
        <a:bodyPr/>
        <a:lstStyle/>
        <a:p>
          <a:endParaRPr lang="es-ES"/>
        </a:p>
      </dgm:t>
    </dgm:pt>
    <dgm:pt modelId="{C8EC00AC-FF47-40AA-B7E2-725BA358D05C}" type="pres">
      <dgm:prSet presAssocID="{1D359CC4-AC7D-48C4-A92A-02D8BEA1C6F9}" presName="Name0" presStyleCnt="0">
        <dgm:presLayoutVars>
          <dgm:dir/>
          <dgm:animLvl val="lvl"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39A0D3CC-497F-4176-80F9-649E71C4014C}" type="pres">
      <dgm:prSet presAssocID="{AFAABDEA-E920-4156-83F2-0A91A1ED2AA2}" presName="composite" presStyleCnt="0"/>
      <dgm:spPr/>
    </dgm:pt>
    <dgm:pt modelId="{E9DFD381-77B6-450D-BA1B-4FFDA79A5A19}" type="pres">
      <dgm:prSet presAssocID="{AFAABDEA-E920-4156-83F2-0A91A1ED2AA2}" presName="parTx" presStyleLbl="alignNode1" presStyleIdx="0" presStyleCnt="6">
        <dgm:presLayoutVars>
          <dgm:chMax val="0"/>
          <dgm:chPref val="0"/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3ACA453C-9BAD-486C-BD48-16F7A744914D}" type="pres">
      <dgm:prSet presAssocID="{AFAABDEA-E920-4156-83F2-0A91A1ED2AA2}" presName="desTx" presStyleLbl="alignAccFollowNode1" presStyleIdx="0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6E9C602F-E87F-4897-812F-44BBAB462618}" type="pres">
      <dgm:prSet presAssocID="{B4092F45-36ED-456F-B8EC-9D6984162B4E}" presName="space" presStyleCnt="0"/>
      <dgm:spPr/>
    </dgm:pt>
    <dgm:pt modelId="{29DB5EA6-0104-4CFA-8BAA-2AB6DC247E95}" type="pres">
      <dgm:prSet presAssocID="{5F4ED4E5-DF73-4804-9AB0-34E8A8EF1125}" presName="composite" presStyleCnt="0"/>
      <dgm:spPr/>
    </dgm:pt>
    <dgm:pt modelId="{4D04098E-4099-4A14-9FCD-AEFAE99D1B1D}" type="pres">
      <dgm:prSet presAssocID="{5F4ED4E5-DF73-4804-9AB0-34E8A8EF1125}" presName="parTx" presStyleLbl="alignNode1" presStyleIdx="1" presStyleCnt="6">
        <dgm:presLayoutVars>
          <dgm:chMax val="0"/>
          <dgm:chPref val="0"/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EF9FF969-B288-4CAF-82FA-F8DB5724981B}" type="pres">
      <dgm:prSet presAssocID="{5F4ED4E5-DF73-4804-9AB0-34E8A8EF1125}" presName="desTx" presStyleLbl="alignAccFollow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163D6ED0-3FA6-49A4-8693-992503DD4F3F}" type="pres">
      <dgm:prSet presAssocID="{F1BF0B50-3F26-413C-9A23-5EB6F6DE4A96}" presName="space" presStyleCnt="0"/>
      <dgm:spPr/>
    </dgm:pt>
    <dgm:pt modelId="{40D58665-AE5A-4D3A-BDAC-FDF27C960017}" type="pres">
      <dgm:prSet presAssocID="{8EE1F064-AAC2-4EF6-A0CD-9AD61688C7AC}" presName="composite" presStyleCnt="0"/>
      <dgm:spPr/>
    </dgm:pt>
    <dgm:pt modelId="{22A5F2E3-CEDD-4994-A112-6B77AA4D99FD}" type="pres">
      <dgm:prSet presAssocID="{8EE1F064-AAC2-4EF6-A0CD-9AD61688C7AC}" presName="parTx" presStyleLbl="alignNode1" presStyleIdx="2" presStyleCnt="6">
        <dgm:presLayoutVars>
          <dgm:chMax val="0"/>
          <dgm:chPref val="0"/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B074A38B-6C47-480A-B7BD-0C28E36B28C6}" type="pres">
      <dgm:prSet presAssocID="{8EE1F064-AAC2-4EF6-A0CD-9AD61688C7AC}" presName="desTx" presStyleLbl="alignAccFollow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5903973E-EEA2-462B-8243-80BC6B7AC0C8}" type="pres">
      <dgm:prSet presAssocID="{83106DA1-804A-45CA-9174-539F7DA12F7B}" presName="space" presStyleCnt="0"/>
      <dgm:spPr/>
    </dgm:pt>
    <dgm:pt modelId="{8FA361FF-6C96-4D21-9898-480D019A8D45}" type="pres">
      <dgm:prSet presAssocID="{AD205526-1044-451C-AE1D-5B655DF7746A}" presName="composite" presStyleCnt="0"/>
      <dgm:spPr/>
    </dgm:pt>
    <dgm:pt modelId="{704906AB-326C-4EC6-A56B-6C72EDF761C7}" type="pres">
      <dgm:prSet presAssocID="{AD205526-1044-451C-AE1D-5B655DF7746A}" presName="parTx" presStyleLbl="alignNode1" presStyleIdx="3" presStyleCnt="6">
        <dgm:presLayoutVars>
          <dgm:chMax val="0"/>
          <dgm:chPref val="0"/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690E1759-8F48-4B77-8059-40297E49BF6B}" type="pres">
      <dgm:prSet presAssocID="{AD205526-1044-451C-AE1D-5B655DF7746A}" presName="desTx" presStyleLbl="alignAccFollow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7B1FBA7A-A271-4849-B15C-A8EEA153E15A}" type="pres">
      <dgm:prSet presAssocID="{449BDBA7-3365-4B60-B1B4-34F1F2860B4A}" presName="space" presStyleCnt="0"/>
      <dgm:spPr/>
    </dgm:pt>
    <dgm:pt modelId="{9F61F3C0-217D-4952-8D1D-F4C7F0403140}" type="pres">
      <dgm:prSet presAssocID="{9FFA00BB-25EB-40B8-BDFC-628BA2A3FEB0}" presName="composite" presStyleCnt="0"/>
      <dgm:spPr/>
    </dgm:pt>
    <dgm:pt modelId="{4F5C37E6-7510-451D-810E-AD575FC9037A}" type="pres">
      <dgm:prSet presAssocID="{9FFA00BB-25EB-40B8-BDFC-628BA2A3FEB0}" presName="parTx" presStyleLbl="alignNode1" presStyleIdx="4" presStyleCnt="6">
        <dgm:presLayoutVars>
          <dgm:chMax val="0"/>
          <dgm:chPref val="0"/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029DE65-DEE8-46E4-8E7A-CE401FC0AA63}" type="pres">
      <dgm:prSet presAssocID="{9FFA00BB-25EB-40B8-BDFC-628BA2A3FEB0}" presName="desTx" presStyleLbl="alignAccFollow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96364287-D376-41FD-9F06-FA04EF669562}" type="pres">
      <dgm:prSet presAssocID="{A1D31773-D290-417A-B217-36468BF0B1B6}" presName="space" presStyleCnt="0"/>
      <dgm:spPr/>
    </dgm:pt>
    <dgm:pt modelId="{FD17F07C-078A-4323-BE6D-42C048900A98}" type="pres">
      <dgm:prSet presAssocID="{BA4D9ED6-4B41-4A11-BB21-59ED67F37F4F}" presName="composite" presStyleCnt="0"/>
      <dgm:spPr/>
    </dgm:pt>
    <dgm:pt modelId="{736636FF-6864-4251-B020-F8841C251BE8}" type="pres">
      <dgm:prSet presAssocID="{BA4D9ED6-4B41-4A11-BB21-59ED67F37F4F}" presName="parTx" presStyleLbl="alignNode1" presStyleIdx="5" presStyleCnt="6">
        <dgm:presLayoutVars>
          <dgm:chMax val="0"/>
          <dgm:chPref val="0"/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EE0CAC20-B46D-40D3-9871-F74449B0D914}" type="pres">
      <dgm:prSet presAssocID="{BA4D9ED6-4B41-4A11-BB21-59ED67F37F4F}" presName="desTx" presStyleLbl="alignAccFollow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B1254729-D625-42F3-9994-67AD4C77FB24}" type="presOf" srcId="{06D08E83-C58D-4659-984D-CD3A7F36538E}" destId="{EE0CAC20-B46D-40D3-9871-F74449B0D914}" srcOrd="0" destOrd="1" presId="urn:microsoft.com/office/officeart/2005/8/layout/hList1"/>
    <dgm:cxn modelId="{02FD6D9D-C28A-4319-8BA1-4845A0120D8D}" srcId="{1D359CC4-AC7D-48C4-A92A-02D8BEA1C6F9}" destId="{9FFA00BB-25EB-40B8-BDFC-628BA2A3FEB0}" srcOrd="4" destOrd="0" parTransId="{A0C85BF7-A45D-4586-BE1B-49830E18D721}" sibTransId="{A1D31773-D290-417A-B217-36468BF0B1B6}"/>
    <dgm:cxn modelId="{68989E28-C048-496F-8F98-DE80DA6D424B}" type="presOf" srcId="{07448C7C-C033-49B6-8F00-442DE5765BE7}" destId="{A029DE65-DEE8-46E4-8E7A-CE401FC0AA63}" srcOrd="0" destOrd="1" presId="urn:microsoft.com/office/officeart/2005/8/layout/hList1"/>
    <dgm:cxn modelId="{78F77EEB-555D-44DF-8D24-D78D653406D1}" type="presOf" srcId="{1D359CC4-AC7D-48C4-A92A-02D8BEA1C6F9}" destId="{C8EC00AC-FF47-40AA-B7E2-725BA358D05C}" srcOrd="0" destOrd="0" presId="urn:microsoft.com/office/officeart/2005/8/layout/hList1"/>
    <dgm:cxn modelId="{2F349E33-F64D-43EF-85D4-0FE654DAC864}" type="presOf" srcId="{AD205526-1044-451C-AE1D-5B655DF7746A}" destId="{704906AB-326C-4EC6-A56B-6C72EDF761C7}" srcOrd="0" destOrd="0" presId="urn:microsoft.com/office/officeart/2005/8/layout/hList1"/>
    <dgm:cxn modelId="{C0A3BC11-670F-4519-9C51-88DD68F03D91}" srcId="{AFAABDEA-E920-4156-83F2-0A91A1ED2AA2}" destId="{EE6BEE45-2819-4CDB-9310-5B12736AC780}" srcOrd="2" destOrd="0" parTransId="{CAC5F1AB-B1C3-4CE1-AE90-AD07F1D0054B}" sibTransId="{4E585279-0753-4D97-BBEB-1EA1405FE2A0}"/>
    <dgm:cxn modelId="{E807F14F-5294-4EF3-97BB-1B9EE6600A58}" type="presOf" srcId="{076BA6C6-BF83-4327-9AF3-341A2E188A42}" destId="{3ACA453C-9BAD-486C-BD48-16F7A744914D}" srcOrd="0" destOrd="0" presId="urn:microsoft.com/office/officeart/2005/8/layout/hList1"/>
    <dgm:cxn modelId="{D0ECFA55-9A62-4F8E-A016-D8F5757162AE}" srcId="{1D359CC4-AC7D-48C4-A92A-02D8BEA1C6F9}" destId="{5F4ED4E5-DF73-4804-9AB0-34E8A8EF1125}" srcOrd="1" destOrd="0" parTransId="{4F242418-4A94-4DF5-BCC0-35AA4331987E}" sibTransId="{F1BF0B50-3F26-413C-9A23-5EB6F6DE4A96}"/>
    <dgm:cxn modelId="{238EBD3E-2498-4F5D-8432-BEF65EE86F69}" srcId="{1D359CC4-AC7D-48C4-A92A-02D8BEA1C6F9}" destId="{AFAABDEA-E920-4156-83F2-0A91A1ED2AA2}" srcOrd="0" destOrd="0" parTransId="{5D7BC377-7258-41A0-95E0-0718B9887DDD}" sibTransId="{B4092F45-36ED-456F-B8EC-9D6984162B4E}"/>
    <dgm:cxn modelId="{D0821F20-A611-44DA-88A8-4B327D9A2985}" type="presOf" srcId="{8EE1F064-AAC2-4EF6-A0CD-9AD61688C7AC}" destId="{22A5F2E3-CEDD-4994-A112-6B77AA4D99FD}" srcOrd="0" destOrd="0" presId="urn:microsoft.com/office/officeart/2005/8/layout/hList1"/>
    <dgm:cxn modelId="{1BE36865-CAB7-4267-81F9-E2D6B799AFEF}" type="presOf" srcId="{3912859F-5DE0-4D07-B5F5-A4EC8BFEC4F2}" destId="{3ACA453C-9BAD-486C-BD48-16F7A744914D}" srcOrd="0" destOrd="3" presId="urn:microsoft.com/office/officeart/2005/8/layout/hList1"/>
    <dgm:cxn modelId="{2644C581-E6DB-47EA-B794-8F32700D69F1}" type="presOf" srcId="{D489060C-18CB-4928-B397-CDC6E69594F1}" destId="{B074A38B-6C47-480A-B7BD-0C28E36B28C6}" srcOrd="0" destOrd="1" presId="urn:microsoft.com/office/officeart/2005/8/layout/hList1"/>
    <dgm:cxn modelId="{CD978663-F34E-42BA-B708-23E1994E342D}" srcId="{8EE1F064-AAC2-4EF6-A0CD-9AD61688C7AC}" destId="{D489060C-18CB-4928-B397-CDC6E69594F1}" srcOrd="1" destOrd="0" parTransId="{A9E18704-A584-4646-9A35-74C3AB7327C0}" sibTransId="{E4C43D24-6089-44A2-8CF1-DD21D78BE4F8}"/>
    <dgm:cxn modelId="{3086C3C5-E38D-49CB-B09A-14366D031398}" type="presOf" srcId="{E451D99F-6FB8-4D8F-B08E-BC448E0D15CD}" destId="{690E1759-8F48-4B77-8059-40297E49BF6B}" srcOrd="0" destOrd="4" presId="urn:microsoft.com/office/officeart/2005/8/layout/hList1"/>
    <dgm:cxn modelId="{E223FC94-B57D-47F0-9C14-AE35E4808FBC}" type="presOf" srcId="{050855CC-260E-432F-90C5-DBA28CDDBC18}" destId="{EF9FF969-B288-4CAF-82FA-F8DB5724981B}" srcOrd="0" destOrd="0" presId="urn:microsoft.com/office/officeart/2005/8/layout/hList1"/>
    <dgm:cxn modelId="{D2773308-0309-4F00-BBFF-015E7A767B14}" type="presOf" srcId="{EE1D8241-7F35-442B-A639-12314828C6D1}" destId="{690E1759-8F48-4B77-8059-40297E49BF6B}" srcOrd="0" destOrd="0" presId="urn:microsoft.com/office/officeart/2005/8/layout/hList1"/>
    <dgm:cxn modelId="{5FCD4750-51FC-4D00-B400-CE6019927397}" srcId="{AFAABDEA-E920-4156-83F2-0A91A1ED2AA2}" destId="{93A45CAF-95B0-4B0F-95AE-8C4612D95EA3}" srcOrd="6" destOrd="0" parTransId="{3BD5FA5C-E267-4A01-B09B-9A32FF4D710C}" sibTransId="{6E3D9BCF-017C-4B1B-8191-070C3C778E79}"/>
    <dgm:cxn modelId="{460A37E1-E72F-42A1-B4A2-B6C32A23C4A2}" type="presOf" srcId="{EE6BEE45-2819-4CDB-9310-5B12736AC780}" destId="{3ACA453C-9BAD-486C-BD48-16F7A744914D}" srcOrd="0" destOrd="2" presId="urn:microsoft.com/office/officeart/2005/8/layout/hList1"/>
    <dgm:cxn modelId="{2BCED853-400A-4BB9-B03C-408C67C4649E}" srcId="{9FFA00BB-25EB-40B8-BDFC-628BA2A3FEB0}" destId="{4A9E9DAA-CC44-40FF-BB07-0D1D120C02F0}" srcOrd="0" destOrd="0" parTransId="{044B979E-4FB8-4041-94F3-A0156E4FAC41}" sibTransId="{F28AB096-7184-48A2-82F6-B5CCB47962EB}"/>
    <dgm:cxn modelId="{0C41D946-226C-440B-8B53-5E85A2C3E4AE}" type="presOf" srcId="{2F93B7F1-B9DC-42EF-ABA2-42B46572BAC3}" destId="{3ACA453C-9BAD-486C-BD48-16F7A744914D}" srcOrd="0" destOrd="1" presId="urn:microsoft.com/office/officeart/2005/8/layout/hList1"/>
    <dgm:cxn modelId="{C749A1C6-BB85-4D80-B861-8EB288233E1C}" srcId="{AD205526-1044-451C-AE1D-5B655DF7746A}" destId="{8149A409-5C87-4ACB-BE53-CB4AC58E1773}" srcOrd="1" destOrd="0" parTransId="{B547AACD-7908-44F7-9895-4A600042C987}" sibTransId="{B7A26E81-7175-45FE-8F95-AB7978FDD0BE}"/>
    <dgm:cxn modelId="{9B5E6A25-FBBD-4A7E-A2B0-3D07A3B726E4}" srcId="{AD205526-1044-451C-AE1D-5B655DF7746A}" destId="{B4D70FCD-2995-4B2F-A728-18620FF28D4D}" srcOrd="5" destOrd="0" parTransId="{070371AE-6FE1-45BE-992F-4B4FE29AF56F}" sibTransId="{6612B106-9434-407E-87F3-022D110CD0B4}"/>
    <dgm:cxn modelId="{7BE38307-199D-4100-8CBC-15AD8C26533F}" srcId="{AFAABDEA-E920-4156-83F2-0A91A1ED2AA2}" destId="{915CB39E-BD4F-4DD3-A574-1DA082356812}" srcOrd="7" destOrd="0" parTransId="{4F3ADE65-07D0-41E0-8815-827BA4F8D1B5}" sibTransId="{0D1A75D8-68E1-43E2-AEC8-6FF34C919443}"/>
    <dgm:cxn modelId="{1D098776-9BA0-4A4A-B4F2-3767C617ED2F}" type="presOf" srcId="{0CD251E4-CC40-45B2-9B43-20F1DA401187}" destId="{690E1759-8F48-4B77-8059-40297E49BF6B}" srcOrd="0" destOrd="2" presId="urn:microsoft.com/office/officeart/2005/8/layout/hList1"/>
    <dgm:cxn modelId="{3FBD6E32-51B4-4E20-A32B-47A3F25C1910}" type="presOf" srcId="{BA4D9ED6-4B41-4A11-BB21-59ED67F37F4F}" destId="{736636FF-6864-4251-B020-F8841C251BE8}" srcOrd="0" destOrd="0" presId="urn:microsoft.com/office/officeart/2005/8/layout/hList1"/>
    <dgm:cxn modelId="{5CBD33B7-0AE9-4299-A3CB-A94ACAE4AB87}" type="presOf" srcId="{FFBB8EE5-EA5A-4292-9020-7811C012D175}" destId="{3ACA453C-9BAD-486C-BD48-16F7A744914D}" srcOrd="0" destOrd="4" presId="urn:microsoft.com/office/officeart/2005/8/layout/hList1"/>
    <dgm:cxn modelId="{056A6442-9AEA-45B8-A6F5-B84443149DB2}" type="presOf" srcId="{3A1A59FF-FCB0-4589-8670-523024739F48}" destId="{690E1759-8F48-4B77-8059-40297E49BF6B}" srcOrd="0" destOrd="3" presId="urn:microsoft.com/office/officeart/2005/8/layout/hList1"/>
    <dgm:cxn modelId="{07124913-0A10-4454-80D8-693E59D3F6B4}" type="presOf" srcId="{9FFA00BB-25EB-40B8-BDFC-628BA2A3FEB0}" destId="{4F5C37E6-7510-451D-810E-AD575FC9037A}" srcOrd="0" destOrd="0" presId="urn:microsoft.com/office/officeart/2005/8/layout/hList1"/>
    <dgm:cxn modelId="{527FA65D-7892-4A6B-BD38-A493311D2465}" type="presOf" srcId="{A21B4D10-3F45-48CC-825C-C8F97BFEDDA1}" destId="{EF9FF969-B288-4CAF-82FA-F8DB5724981B}" srcOrd="0" destOrd="1" presId="urn:microsoft.com/office/officeart/2005/8/layout/hList1"/>
    <dgm:cxn modelId="{AFEA399B-7BD9-4F85-8A35-4F8EFCE9806E}" srcId="{1D359CC4-AC7D-48C4-A92A-02D8BEA1C6F9}" destId="{AD205526-1044-451C-AE1D-5B655DF7746A}" srcOrd="3" destOrd="0" parTransId="{976FD0E6-581B-4C13-A948-30E50A62F480}" sibTransId="{449BDBA7-3365-4B60-B1B4-34F1F2860B4A}"/>
    <dgm:cxn modelId="{359706D5-33EB-443E-8B2F-E3D3503BCCD9}" srcId="{9FFA00BB-25EB-40B8-BDFC-628BA2A3FEB0}" destId="{07448C7C-C033-49B6-8F00-442DE5765BE7}" srcOrd="1" destOrd="0" parTransId="{9B018FD6-3B34-46A6-A348-4B2A2EC4F65C}" sibTransId="{B71DC890-64D2-4108-B0E4-3C1FD468D312}"/>
    <dgm:cxn modelId="{A118195A-D31A-4D90-9888-2C80B187F7D2}" type="presOf" srcId="{915CB39E-BD4F-4DD3-A574-1DA082356812}" destId="{3ACA453C-9BAD-486C-BD48-16F7A744914D}" srcOrd="0" destOrd="7" presId="urn:microsoft.com/office/officeart/2005/8/layout/hList1"/>
    <dgm:cxn modelId="{41D7EB73-E1D0-4728-9052-E13D7E959C11}" srcId="{AD205526-1044-451C-AE1D-5B655DF7746A}" destId="{E451D99F-6FB8-4D8F-B08E-BC448E0D15CD}" srcOrd="4" destOrd="0" parTransId="{09E6CE75-E823-44F1-807C-113F54CCC149}" sibTransId="{20BD5378-4263-4A9D-992B-07374FFF6146}"/>
    <dgm:cxn modelId="{F7E78FA9-B849-4CCE-AE36-370DBB96C7DA}" srcId="{AFAABDEA-E920-4156-83F2-0A91A1ED2AA2}" destId="{8DFC43A2-9DD3-452E-B4EC-9D7E4C1A8392}" srcOrd="5" destOrd="0" parTransId="{9BC1D072-BBB2-43BC-AE8D-C7FE2B91A7AB}" sibTransId="{51EA3BEB-93E8-41BA-BE4E-9BCFD04A668D}"/>
    <dgm:cxn modelId="{5D26D3D8-FBC9-4E5A-B6FC-D50E073E416C}" type="presOf" srcId="{8DFC43A2-9DD3-452E-B4EC-9D7E4C1A8392}" destId="{3ACA453C-9BAD-486C-BD48-16F7A744914D}" srcOrd="0" destOrd="5" presId="urn:microsoft.com/office/officeart/2005/8/layout/hList1"/>
    <dgm:cxn modelId="{85D7C2F0-58FF-46A0-BCDA-A1747E401085}" srcId="{AFAABDEA-E920-4156-83F2-0A91A1ED2AA2}" destId="{FFBB8EE5-EA5A-4292-9020-7811C012D175}" srcOrd="4" destOrd="0" parTransId="{13605FF6-E454-4BBA-8061-E10610A9E578}" sibTransId="{D2DB1DDE-8208-47F3-8AAA-93990DAA8B18}"/>
    <dgm:cxn modelId="{263786AD-39E5-4318-A750-8C9B3E0F1C6D}" type="presOf" srcId="{2A84FE90-D3A9-4A7B-B96B-6D6150779BB0}" destId="{B074A38B-6C47-480A-B7BD-0C28E36B28C6}" srcOrd="0" destOrd="0" presId="urn:microsoft.com/office/officeart/2005/8/layout/hList1"/>
    <dgm:cxn modelId="{33F2B853-3812-4B57-8809-E30FAAC9B6DE}" type="presOf" srcId="{93A45CAF-95B0-4B0F-95AE-8C4612D95EA3}" destId="{3ACA453C-9BAD-486C-BD48-16F7A744914D}" srcOrd="0" destOrd="6" presId="urn:microsoft.com/office/officeart/2005/8/layout/hList1"/>
    <dgm:cxn modelId="{E1F56B6B-7B3B-42E8-87A3-0A7F37003239}" srcId="{5F4ED4E5-DF73-4804-9AB0-34E8A8EF1125}" destId="{050855CC-260E-432F-90C5-DBA28CDDBC18}" srcOrd="0" destOrd="0" parTransId="{980CFAAF-D85A-4405-AAE4-944AC074E3C4}" sibTransId="{095F324F-3C00-42BC-B7A1-680D7C91573D}"/>
    <dgm:cxn modelId="{3CB3A36C-A421-464A-B637-A74B399C160F}" srcId="{AFAABDEA-E920-4156-83F2-0A91A1ED2AA2}" destId="{2F93B7F1-B9DC-42EF-ABA2-42B46572BAC3}" srcOrd="1" destOrd="0" parTransId="{F9113C41-58BE-4A81-BB0E-B13DF9D3ADCB}" sibTransId="{EEBD0C9D-642F-46C3-8EDD-D75F53BD5C67}"/>
    <dgm:cxn modelId="{4202D3BE-4E6E-4F8E-AB7E-B88C8DF623AD}" srcId="{5F4ED4E5-DF73-4804-9AB0-34E8A8EF1125}" destId="{A21B4D10-3F45-48CC-825C-C8F97BFEDDA1}" srcOrd="1" destOrd="0" parTransId="{AB52E240-D404-49B4-A40C-B9882BE03D16}" sibTransId="{56724E00-62D0-4D2C-91BB-2CE5FBF20CD8}"/>
    <dgm:cxn modelId="{AB845D4F-47F8-4F7F-A6EC-732553428491}" srcId="{8EE1F064-AAC2-4EF6-A0CD-9AD61688C7AC}" destId="{2A84FE90-D3A9-4A7B-B96B-6D6150779BB0}" srcOrd="0" destOrd="0" parTransId="{BCA82283-50D2-4B6A-8A42-7687C71EC49C}" sibTransId="{DA64A372-4813-46CB-A39F-EDD5BAA7E716}"/>
    <dgm:cxn modelId="{364BD7B6-7D7C-4EFE-8BD5-AB06AD6E445D}" srcId="{AFAABDEA-E920-4156-83F2-0A91A1ED2AA2}" destId="{3912859F-5DE0-4D07-B5F5-A4EC8BFEC4F2}" srcOrd="3" destOrd="0" parTransId="{C551688D-EF69-49F9-BC4A-4FFFEC49C3CF}" sibTransId="{BF87009D-905B-476D-8FFF-84B183F4F7A4}"/>
    <dgm:cxn modelId="{D401D247-FA55-40B1-A2EB-2739F26C3947}" srcId="{1D359CC4-AC7D-48C4-A92A-02D8BEA1C6F9}" destId="{BA4D9ED6-4B41-4A11-BB21-59ED67F37F4F}" srcOrd="5" destOrd="0" parTransId="{46FB7D8A-8A03-45E7-803A-824E5432D375}" sibTransId="{FBCFC9F6-A96B-4F2E-8D70-EA3535D8DC4A}"/>
    <dgm:cxn modelId="{412D66E4-9AAC-4232-85C7-0A7291C2FAEE}" srcId="{BA4D9ED6-4B41-4A11-BB21-59ED67F37F4F}" destId="{578557E4-50DB-4937-A72F-86BD50E4D69C}" srcOrd="0" destOrd="0" parTransId="{F42822E8-F80B-416F-A2AC-5A6E7160A0BC}" sibTransId="{205E9872-4C97-46BE-AA8D-D20BB47422FF}"/>
    <dgm:cxn modelId="{2C5AD37A-18EB-46D8-9F60-F9F6940BC600}" srcId="{AD205526-1044-451C-AE1D-5B655DF7746A}" destId="{0CD251E4-CC40-45B2-9B43-20F1DA401187}" srcOrd="2" destOrd="0" parTransId="{904BD954-D4C7-45FA-A4C7-26BDA3CA8A07}" sibTransId="{9ED01250-646B-4DFE-9294-8BCB9F901FC5}"/>
    <dgm:cxn modelId="{3F06658E-BBBE-47DE-9252-44351F77B8A7}" type="presOf" srcId="{578557E4-50DB-4937-A72F-86BD50E4D69C}" destId="{EE0CAC20-B46D-40D3-9871-F74449B0D914}" srcOrd="0" destOrd="0" presId="urn:microsoft.com/office/officeart/2005/8/layout/hList1"/>
    <dgm:cxn modelId="{F73C660A-11F4-45C1-BE3F-DD87BEB4D22D}" srcId="{1D359CC4-AC7D-48C4-A92A-02D8BEA1C6F9}" destId="{8EE1F064-AAC2-4EF6-A0CD-9AD61688C7AC}" srcOrd="2" destOrd="0" parTransId="{B160B15C-F4CF-46DF-AAF0-D484C6A83043}" sibTransId="{83106DA1-804A-45CA-9174-539F7DA12F7B}"/>
    <dgm:cxn modelId="{65E5812C-40F3-4249-984F-B063DF964EFD}" srcId="{AD205526-1044-451C-AE1D-5B655DF7746A}" destId="{3A1A59FF-FCB0-4589-8670-523024739F48}" srcOrd="3" destOrd="0" parTransId="{4F2ADECA-08AF-48E5-8099-78F0C703A939}" sibTransId="{B85F27C9-8AE3-49BF-9799-265F0D75700C}"/>
    <dgm:cxn modelId="{2CB5EE96-3C23-469C-BB9E-82BCFC10FD2B}" type="presOf" srcId="{B4D70FCD-2995-4B2F-A728-18620FF28D4D}" destId="{690E1759-8F48-4B77-8059-40297E49BF6B}" srcOrd="0" destOrd="5" presId="urn:microsoft.com/office/officeart/2005/8/layout/hList1"/>
    <dgm:cxn modelId="{02C44D44-080F-4653-8EE8-3FDA98E34EBF}" type="presOf" srcId="{8149A409-5C87-4ACB-BE53-CB4AC58E1773}" destId="{690E1759-8F48-4B77-8059-40297E49BF6B}" srcOrd="0" destOrd="1" presId="urn:microsoft.com/office/officeart/2005/8/layout/hList1"/>
    <dgm:cxn modelId="{E10AF8ED-A231-46BF-87A9-E03E2EEA5CF3}" srcId="{AD205526-1044-451C-AE1D-5B655DF7746A}" destId="{EE1D8241-7F35-442B-A639-12314828C6D1}" srcOrd="0" destOrd="0" parTransId="{6277635A-2CBC-4A4A-A9BF-5040D5D2FB85}" sibTransId="{05C836AC-7A65-4655-854B-EAE0C183FABF}"/>
    <dgm:cxn modelId="{B026743E-1179-4E4B-9D2C-1C624582FAA7}" srcId="{AFAABDEA-E920-4156-83F2-0A91A1ED2AA2}" destId="{076BA6C6-BF83-4327-9AF3-341A2E188A42}" srcOrd="0" destOrd="0" parTransId="{CF91190F-D0A6-493E-9EF6-5A01C9CA154C}" sibTransId="{7C00E81A-EBF0-45E1-B7ED-293B00F8797B}"/>
    <dgm:cxn modelId="{E6B0D79B-32E6-42CC-BA5F-504B04160502}" type="presOf" srcId="{5F4ED4E5-DF73-4804-9AB0-34E8A8EF1125}" destId="{4D04098E-4099-4A14-9FCD-AEFAE99D1B1D}" srcOrd="0" destOrd="0" presId="urn:microsoft.com/office/officeart/2005/8/layout/hList1"/>
    <dgm:cxn modelId="{42BCE10F-8669-45EA-8CF1-C9D489F9BC4F}" type="presOf" srcId="{AFAABDEA-E920-4156-83F2-0A91A1ED2AA2}" destId="{E9DFD381-77B6-450D-BA1B-4FFDA79A5A19}" srcOrd="0" destOrd="0" presId="urn:microsoft.com/office/officeart/2005/8/layout/hList1"/>
    <dgm:cxn modelId="{C2D7ADC1-5A45-4489-91A8-431160244CD6}" srcId="{BA4D9ED6-4B41-4A11-BB21-59ED67F37F4F}" destId="{06D08E83-C58D-4659-984D-CD3A7F36538E}" srcOrd="1" destOrd="0" parTransId="{ED2248AC-B8C0-4E91-ACDA-0A57735346E0}" sibTransId="{76EA0D86-7DDD-42FF-B0EC-C42964F4D718}"/>
    <dgm:cxn modelId="{E6FABE23-4273-4F0A-A69D-F52AAD7FA7FC}" type="presOf" srcId="{4A9E9DAA-CC44-40FF-BB07-0D1D120C02F0}" destId="{A029DE65-DEE8-46E4-8E7A-CE401FC0AA63}" srcOrd="0" destOrd="0" presId="urn:microsoft.com/office/officeart/2005/8/layout/hList1"/>
    <dgm:cxn modelId="{036995DC-667C-448F-9A2B-A3893D468F17}" type="presParOf" srcId="{C8EC00AC-FF47-40AA-B7E2-725BA358D05C}" destId="{39A0D3CC-497F-4176-80F9-649E71C4014C}" srcOrd="0" destOrd="0" presId="urn:microsoft.com/office/officeart/2005/8/layout/hList1"/>
    <dgm:cxn modelId="{1B12F6C9-7269-481A-BF4D-B9A2D7337295}" type="presParOf" srcId="{39A0D3CC-497F-4176-80F9-649E71C4014C}" destId="{E9DFD381-77B6-450D-BA1B-4FFDA79A5A19}" srcOrd="0" destOrd="0" presId="urn:microsoft.com/office/officeart/2005/8/layout/hList1"/>
    <dgm:cxn modelId="{146C032D-8862-4FE9-ACCF-73F2B93F659C}" type="presParOf" srcId="{39A0D3CC-497F-4176-80F9-649E71C4014C}" destId="{3ACA453C-9BAD-486C-BD48-16F7A744914D}" srcOrd="1" destOrd="0" presId="urn:microsoft.com/office/officeart/2005/8/layout/hList1"/>
    <dgm:cxn modelId="{6097154F-CF74-4434-B9B6-6F7AD7585EE5}" type="presParOf" srcId="{C8EC00AC-FF47-40AA-B7E2-725BA358D05C}" destId="{6E9C602F-E87F-4897-812F-44BBAB462618}" srcOrd="1" destOrd="0" presId="urn:microsoft.com/office/officeart/2005/8/layout/hList1"/>
    <dgm:cxn modelId="{49108971-E862-4B1D-B072-A88ABEF3E6E9}" type="presParOf" srcId="{C8EC00AC-FF47-40AA-B7E2-725BA358D05C}" destId="{29DB5EA6-0104-4CFA-8BAA-2AB6DC247E95}" srcOrd="2" destOrd="0" presId="urn:microsoft.com/office/officeart/2005/8/layout/hList1"/>
    <dgm:cxn modelId="{168769CF-3F14-47BC-BCD2-0A34208D7E51}" type="presParOf" srcId="{29DB5EA6-0104-4CFA-8BAA-2AB6DC247E95}" destId="{4D04098E-4099-4A14-9FCD-AEFAE99D1B1D}" srcOrd="0" destOrd="0" presId="urn:microsoft.com/office/officeart/2005/8/layout/hList1"/>
    <dgm:cxn modelId="{544E74C0-1FE1-45E4-B6CC-68D163C26C60}" type="presParOf" srcId="{29DB5EA6-0104-4CFA-8BAA-2AB6DC247E95}" destId="{EF9FF969-B288-4CAF-82FA-F8DB5724981B}" srcOrd="1" destOrd="0" presId="urn:microsoft.com/office/officeart/2005/8/layout/hList1"/>
    <dgm:cxn modelId="{ED92A59B-D3B2-4A9E-9295-DCB15E21AFA7}" type="presParOf" srcId="{C8EC00AC-FF47-40AA-B7E2-725BA358D05C}" destId="{163D6ED0-3FA6-49A4-8693-992503DD4F3F}" srcOrd="3" destOrd="0" presId="urn:microsoft.com/office/officeart/2005/8/layout/hList1"/>
    <dgm:cxn modelId="{B771C50F-7E07-468E-84DB-30D44F932EFE}" type="presParOf" srcId="{C8EC00AC-FF47-40AA-B7E2-725BA358D05C}" destId="{40D58665-AE5A-4D3A-BDAC-FDF27C960017}" srcOrd="4" destOrd="0" presId="urn:microsoft.com/office/officeart/2005/8/layout/hList1"/>
    <dgm:cxn modelId="{C9232E2C-DE71-4AE8-8BBD-86A976AB328B}" type="presParOf" srcId="{40D58665-AE5A-4D3A-BDAC-FDF27C960017}" destId="{22A5F2E3-CEDD-4994-A112-6B77AA4D99FD}" srcOrd="0" destOrd="0" presId="urn:microsoft.com/office/officeart/2005/8/layout/hList1"/>
    <dgm:cxn modelId="{B6805694-5349-4C6D-B3CB-2008D63376F7}" type="presParOf" srcId="{40D58665-AE5A-4D3A-BDAC-FDF27C960017}" destId="{B074A38B-6C47-480A-B7BD-0C28E36B28C6}" srcOrd="1" destOrd="0" presId="urn:microsoft.com/office/officeart/2005/8/layout/hList1"/>
    <dgm:cxn modelId="{35F10464-F436-4C42-9832-6A344A79F530}" type="presParOf" srcId="{C8EC00AC-FF47-40AA-B7E2-725BA358D05C}" destId="{5903973E-EEA2-462B-8243-80BC6B7AC0C8}" srcOrd="5" destOrd="0" presId="urn:microsoft.com/office/officeart/2005/8/layout/hList1"/>
    <dgm:cxn modelId="{23CA16CC-ED55-475C-AE21-2489905E7706}" type="presParOf" srcId="{C8EC00AC-FF47-40AA-B7E2-725BA358D05C}" destId="{8FA361FF-6C96-4D21-9898-480D019A8D45}" srcOrd="6" destOrd="0" presId="urn:microsoft.com/office/officeart/2005/8/layout/hList1"/>
    <dgm:cxn modelId="{C7E76949-9C6A-4913-BD3E-10C6B0E23E70}" type="presParOf" srcId="{8FA361FF-6C96-4D21-9898-480D019A8D45}" destId="{704906AB-326C-4EC6-A56B-6C72EDF761C7}" srcOrd="0" destOrd="0" presId="urn:microsoft.com/office/officeart/2005/8/layout/hList1"/>
    <dgm:cxn modelId="{8E489A27-0AA0-437F-AEC3-790E5B4E9622}" type="presParOf" srcId="{8FA361FF-6C96-4D21-9898-480D019A8D45}" destId="{690E1759-8F48-4B77-8059-40297E49BF6B}" srcOrd="1" destOrd="0" presId="urn:microsoft.com/office/officeart/2005/8/layout/hList1"/>
    <dgm:cxn modelId="{F4EA9747-2D88-4030-9C83-2A0BA3C0704C}" type="presParOf" srcId="{C8EC00AC-FF47-40AA-B7E2-725BA358D05C}" destId="{7B1FBA7A-A271-4849-B15C-A8EEA153E15A}" srcOrd="7" destOrd="0" presId="urn:microsoft.com/office/officeart/2005/8/layout/hList1"/>
    <dgm:cxn modelId="{07F0A559-CC02-4BFE-B3F9-CDFD6F8C250E}" type="presParOf" srcId="{C8EC00AC-FF47-40AA-B7E2-725BA358D05C}" destId="{9F61F3C0-217D-4952-8D1D-F4C7F0403140}" srcOrd="8" destOrd="0" presId="urn:microsoft.com/office/officeart/2005/8/layout/hList1"/>
    <dgm:cxn modelId="{D9949FB8-9943-4582-9DED-4940CF4479B5}" type="presParOf" srcId="{9F61F3C0-217D-4952-8D1D-F4C7F0403140}" destId="{4F5C37E6-7510-451D-810E-AD575FC9037A}" srcOrd="0" destOrd="0" presId="urn:microsoft.com/office/officeart/2005/8/layout/hList1"/>
    <dgm:cxn modelId="{42AF84E1-295A-46E2-A51B-44872569ADA8}" type="presParOf" srcId="{9F61F3C0-217D-4952-8D1D-F4C7F0403140}" destId="{A029DE65-DEE8-46E4-8E7A-CE401FC0AA63}" srcOrd="1" destOrd="0" presId="urn:microsoft.com/office/officeart/2005/8/layout/hList1"/>
    <dgm:cxn modelId="{43310938-D2DE-40EE-B3FC-433E89B5B989}" type="presParOf" srcId="{C8EC00AC-FF47-40AA-B7E2-725BA358D05C}" destId="{96364287-D376-41FD-9F06-FA04EF669562}" srcOrd="9" destOrd="0" presId="urn:microsoft.com/office/officeart/2005/8/layout/hList1"/>
    <dgm:cxn modelId="{A427C44B-0590-450F-BD1C-DE88D99C3E61}" type="presParOf" srcId="{C8EC00AC-FF47-40AA-B7E2-725BA358D05C}" destId="{FD17F07C-078A-4323-BE6D-42C048900A98}" srcOrd="10" destOrd="0" presId="urn:microsoft.com/office/officeart/2005/8/layout/hList1"/>
    <dgm:cxn modelId="{D80D53E8-8286-43AA-8675-6F46629172DA}" type="presParOf" srcId="{FD17F07C-078A-4323-BE6D-42C048900A98}" destId="{736636FF-6864-4251-B020-F8841C251BE8}" srcOrd="0" destOrd="0" presId="urn:microsoft.com/office/officeart/2005/8/layout/hList1"/>
    <dgm:cxn modelId="{BDE9C332-D604-4290-9AE5-B01194A2192E}" type="presParOf" srcId="{FD17F07C-078A-4323-BE6D-42C048900A98}" destId="{EE0CAC20-B46D-40D3-9871-F74449B0D914}" srcOrd="1" destOrd="0" presId="urn:microsoft.com/office/officeart/2005/8/layout/hList1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E9DFD381-77B6-450D-BA1B-4FFDA79A5A19}">
      <dsp:nvSpPr>
        <dsp:cNvPr id="0" name=""/>
        <dsp:cNvSpPr/>
      </dsp:nvSpPr>
      <dsp:spPr>
        <a:xfrm>
          <a:off x="1941" y="148662"/>
          <a:ext cx="1031532" cy="401224"/>
        </a:xfrm>
        <a:prstGeom prst="rect">
          <a:avLst/>
        </a:prstGeom>
        <a:solidFill>
          <a:schemeClr val="accent1">
            <a:lumMod val="75000"/>
          </a:schemeClr>
        </a:solidFill>
        <a:ln w="9525" cap="flat" cmpd="sng" algn="ctr">
          <a:solidFill>
            <a:schemeClr val="accent2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8232" tIns="44704" rIns="78232" bIns="44704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100" b="1" kern="1200"/>
            <a:t>Comissió Econòmica</a:t>
          </a:r>
        </a:p>
      </dsp:txBody>
      <dsp:txXfrm>
        <a:off x="1941" y="148662"/>
        <a:ext cx="1031532" cy="401224"/>
      </dsp:txXfrm>
    </dsp:sp>
    <dsp:sp modelId="{3ACA453C-9BAD-486C-BD48-16F7A744914D}">
      <dsp:nvSpPr>
        <dsp:cNvPr id="0" name=""/>
        <dsp:cNvSpPr/>
      </dsp:nvSpPr>
      <dsp:spPr>
        <a:xfrm>
          <a:off x="1941" y="549887"/>
          <a:ext cx="1031532" cy="2635200"/>
        </a:xfrm>
        <a:prstGeom prst="rect">
          <a:avLst/>
        </a:prstGeom>
        <a:solidFill>
          <a:schemeClr val="accent1">
            <a:lumMod val="40000"/>
            <a:lumOff val="60000"/>
            <a:alpha val="90000"/>
          </a:schemeClr>
        </a:solidFill>
        <a:ln w="9525" cap="flat" cmpd="sng" algn="ctr">
          <a:solidFill>
            <a:schemeClr val="accent2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  <dsp:txBody>
        <a:bodyPr spcFirstLastPara="0" vert="horz" wrap="square" lIns="58674" tIns="58674" rIns="78232" bIns="88011" numCol="1" spcCol="1270" anchor="t" anchorCtr="0">
          <a:noAutofit/>
        </a:bodyPr>
        <a:lstStyle/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kern="1200"/>
            <a:t>Sou secretària</a:t>
          </a:r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kern="1200"/>
            <a:t>Manteniment ordinadors</a:t>
          </a:r>
          <a:r>
            <a:rPr lang="es-ES" sz="1100" b="1" i="0" u="none" kern="1200"/>
            <a:t> </a:t>
          </a:r>
          <a:endParaRPr lang="es-ES" sz="1100" b="1" kern="1200"/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i="0" u="none" kern="1200"/>
            <a:t>Biblioteca</a:t>
          </a:r>
          <a:endParaRPr lang="es-ES" sz="1100" b="1" kern="1200"/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i="0" u="none" kern="1200"/>
            <a:t>Material oficina</a:t>
          </a:r>
          <a:endParaRPr lang="es-ES" sz="1100" b="1" kern="1200"/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i="0" u="none" kern="1200"/>
            <a:t>Quotes associacions (FAPAC)</a:t>
          </a:r>
          <a:endParaRPr lang="es-ES" sz="1100" b="1" kern="1200"/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i="0" u="none" kern="1200"/>
            <a:t>Aportació escola</a:t>
          </a:r>
          <a:endParaRPr lang="es-ES" sz="1100" b="1" kern="1200"/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i="0" u="none" kern="1200"/>
            <a:t>Comissions Caixa</a:t>
          </a:r>
          <a:endParaRPr lang="es-ES" sz="1100" b="1" kern="1200"/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i="0" u="none" kern="1200"/>
            <a:t>Altres despeses </a:t>
          </a:r>
          <a:endParaRPr lang="es-ES" sz="1100" b="1" kern="1200"/>
        </a:p>
      </dsp:txBody>
      <dsp:txXfrm>
        <a:off x="1941" y="549887"/>
        <a:ext cx="1031532" cy="2635200"/>
      </dsp:txXfrm>
    </dsp:sp>
    <dsp:sp modelId="{4D04098E-4099-4A14-9FCD-AEFAE99D1B1D}">
      <dsp:nvSpPr>
        <dsp:cNvPr id="0" name=""/>
        <dsp:cNvSpPr/>
      </dsp:nvSpPr>
      <dsp:spPr>
        <a:xfrm>
          <a:off x="1177888" y="148662"/>
          <a:ext cx="1031532" cy="401224"/>
        </a:xfrm>
        <a:prstGeom prst="rect">
          <a:avLst/>
        </a:prstGeom>
        <a:gradFill rotWithShape="0">
          <a:gsLst>
            <a:gs pos="0">
              <a:schemeClr val="accent2">
                <a:hueOff val="0"/>
                <a:satOff val="0"/>
                <a:lumOff val="0"/>
                <a:alphaOff val="0"/>
                <a:shade val="51000"/>
                <a:satMod val="130000"/>
              </a:schemeClr>
            </a:gs>
            <a:gs pos="80000">
              <a:schemeClr val="accent2">
                <a:hueOff val="0"/>
                <a:satOff val="0"/>
                <a:lumOff val="0"/>
                <a:alphaOff val="0"/>
                <a:shade val="93000"/>
                <a:satMod val="130000"/>
              </a:schemeClr>
            </a:gs>
            <a:gs pos="100000">
              <a:schemeClr val="accent2">
                <a:hueOff val="0"/>
                <a:satOff val="0"/>
                <a:lumOff val="0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2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8232" tIns="44704" rIns="78232" bIns="44704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100" b="1" kern="1200"/>
            <a:t>Comissió Extraescolars</a:t>
          </a:r>
        </a:p>
      </dsp:txBody>
      <dsp:txXfrm>
        <a:off x="1177888" y="148662"/>
        <a:ext cx="1031532" cy="401224"/>
      </dsp:txXfrm>
    </dsp:sp>
    <dsp:sp modelId="{EF9FF969-B288-4CAF-82FA-F8DB5724981B}">
      <dsp:nvSpPr>
        <dsp:cNvPr id="0" name=""/>
        <dsp:cNvSpPr/>
      </dsp:nvSpPr>
      <dsp:spPr>
        <a:xfrm>
          <a:off x="1177888" y="549887"/>
          <a:ext cx="1031532" cy="2635200"/>
        </a:xfrm>
        <a:prstGeom prst="rect">
          <a:avLst/>
        </a:prstGeom>
        <a:solidFill>
          <a:schemeClr val="accent2">
            <a:alpha val="90000"/>
            <a:tint val="4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2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  <dsp:txBody>
        <a:bodyPr spcFirstLastPara="0" vert="horz" wrap="square" lIns="58674" tIns="58674" rIns="78232" bIns="88011" numCol="1" spcCol="1270" anchor="t" anchorCtr="0">
          <a:noAutofit/>
        </a:bodyPr>
        <a:lstStyle/>
        <a:p>
          <a:pPr marL="57150" lvl="1" indent="-57150" algn="l" defTabSz="466725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050" b="1" kern="1200"/>
            <a:t>Organització de les activitats extraescolars</a:t>
          </a:r>
        </a:p>
        <a:p>
          <a:pPr marL="57150" lvl="1" indent="-57150" algn="l" defTabSz="466725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050" b="1" kern="1200"/>
            <a:t>Organització del Casal d'Estiu</a:t>
          </a:r>
        </a:p>
      </dsp:txBody>
      <dsp:txXfrm>
        <a:off x="1177888" y="549887"/>
        <a:ext cx="1031532" cy="2635200"/>
      </dsp:txXfrm>
    </dsp:sp>
    <dsp:sp modelId="{22A5F2E3-CEDD-4994-A112-6B77AA4D99FD}">
      <dsp:nvSpPr>
        <dsp:cNvPr id="0" name=""/>
        <dsp:cNvSpPr/>
      </dsp:nvSpPr>
      <dsp:spPr>
        <a:xfrm>
          <a:off x="2353835" y="148662"/>
          <a:ext cx="1031532" cy="401224"/>
        </a:xfrm>
        <a:prstGeom prst="rect">
          <a:avLst/>
        </a:prstGeom>
        <a:solidFill>
          <a:schemeClr val="accent3">
            <a:lumMod val="75000"/>
          </a:schemeClr>
        </a:solidFill>
        <a:ln w="9525" cap="flat" cmpd="sng" algn="ctr">
          <a:solidFill>
            <a:schemeClr val="accent2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8232" tIns="44704" rIns="78232" bIns="44704" numCol="1" spcCol="1270" anchor="ctr" anchorCtr="0">
          <a:noAutofit/>
        </a:bodyPr>
        <a:lstStyle/>
        <a:p>
          <a:pPr lvl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050" b="1" kern="1200"/>
            <a:t>Comissió Escola de pares</a:t>
          </a:r>
        </a:p>
      </dsp:txBody>
      <dsp:txXfrm>
        <a:off x="2353835" y="148662"/>
        <a:ext cx="1031532" cy="401224"/>
      </dsp:txXfrm>
    </dsp:sp>
    <dsp:sp modelId="{B074A38B-6C47-480A-B7BD-0C28E36B28C6}">
      <dsp:nvSpPr>
        <dsp:cNvPr id="0" name=""/>
        <dsp:cNvSpPr/>
      </dsp:nvSpPr>
      <dsp:spPr>
        <a:xfrm>
          <a:off x="2353835" y="549887"/>
          <a:ext cx="1031532" cy="2635200"/>
        </a:xfrm>
        <a:prstGeom prst="rect">
          <a:avLst/>
        </a:prstGeom>
        <a:solidFill>
          <a:schemeClr val="accent3">
            <a:lumMod val="40000"/>
            <a:lumOff val="60000"/>
            <a:alpha val="90000"/>
          </a:schemeClr>
        </a:solidFill>
        <a:ln w="9525" cap="flat" cmpd="sng" algn="ctr">
          <a:solidFill>
            <a:schemeClr val="accent2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  <dsp:txBody>
        <a:bodyPr spcFirstLastPara="0" vert="horz" wrap="square" lIns="42672" tIns="42672" rIns="56896" bIns="64008" numCol="1" spcCol="1270" anchor="t" anchorCtr="0">
          <a:noAutofit/>
        </a:bodyPr>
        <a:lstStyle/>
        <a:p>
          <a:pPr marL="57150" lvl="1" indent="-57150" algn="l" defTabSz="3556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800" b="1" kern="1200"/>
            <a:t>Organització de Xerrades</a:t>
          </a:r>
        </a:p>
        <a:p>
          <a:pPr marL="57150" lvl="1" indent="-57150" algn="l" defTabSz="3556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800" b="1" kern="1200"/>
            <a:t>Grup d'Acompanyament familiar</a:t>
          </a:r>
        </a:p>
      </dsp:txBody>
      <dsp:txXfrm>
        <a:off x="2353835" y="549887"/>
        <a:ext cx="1031532" cy="2635200"/>
      </dsp:txXfrm>
    </dsp:sp>
    <dsp:sp modelId="{704906AB-326C-4EC6-A56B-6C72EDF761C7}">
      <dsp:nvSpPr>
        <dsp:cNvPr id="0" name=""/>
        <dsp:cNvSpPr/>
      </dsp:nvSpPr>
      <dsp:spPr>
        <a:xfrm>
          <a:off x="3529782" y="148662"/>
          <a:ext cx="1031532" cy="401224"/>
        </a:xfrm>
        <a:prstGeom prst="rect">
          <a:avLst/>
        </a:prstGeom>
        <a:solidFill>
          <a:schemeClr val="accent4">
            <a:lumMod val="75000"/>
          </a:schemeClr>
        </a:solidFill>
        <a:ln w="9525" cap="flat" cmpd="sng" algn="ctr">
          <a:solidFill>
            <a:schemeClr val="accent2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8232" tIns="44704" rIns="78232" bIns="44704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100" b="1" kern="1200"/>
            <a:t>Comissió Festes</a:t>
          </a:r>
        </a:p>
      </dsp:txBody>
      <dsp:txXfrm>
        <a:off x="3529782" y="148662"/>
        <a:ext cx="1031532" cy="401224"/>
      </dsp:txXfrm>
    </dsp:sp>
    <dsp:sp modelId="{690E1759-8F48-4B77-8059-40297E49BF6B}">
      <dsp:nvSpPr>
        <dsp:cNvPr id="0" name=""/>
        <dsp:cNvSpPr/>
      </dsp:nvSpPr>
      <dsp:spPr>
        <a:xfrm>
          <a:off x="3529782" y="549887"/>
          <a:ext cx="1031532" cy="2635200"/>
        </a:xfrm>
        <a:prstGeom prst="rect">
          <a:avLst/>
        </a:prstGeom>
        <a:solidFill>
          <a:schemeClr val="accent4">
            <a:lumMod val="40000"/>
            <a:lumOff val="60000"/>
            <a:alpha val="90000"/>
          </a:schemeClr>
        </a:solidFill>
        <a:ln w="9525" cap="flat" cmpd="sng" algn="ctr">
          <a:solidFill>
            <a:schemeClr val="accent2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  <dsp:txBody>
        <a:bodyPr spcFirstLastPara="0" vert="horz" wrap="square" lIns="58674" tIns="58674" rIns="78232" bIns="88011" numCol="1" spcCol="1270" anchor="t" anchorCtr="0">
          <a:noAutofit/>
        </a:bodyPr>
        <a:lstStyle/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kern="1200"/>
            <a:t>Organització del Berenar de Benvinguda</a:t>
          </a:r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kern="1200"/>
            <a:t>Sortidas trimestrales</a:t>
          </a:r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kern="1200"/>
            <a:t>Colla gegantera</a:t>
          </a:r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kern="1200"/>
            <a:t>Festa major</a:t>
          </a:r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kern="1200"/>
            <a:t>Festa científica</a:t>
          </a:r>
        </a:p>
        <a:p>
          <a:pPr marL="57150" lvl="1" indent="-57150" algn="l" defTabSz="488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100" b="1" kern="1200"/>
            <a:t>Jornada de Manteniment</a:t>
          </a:r>
        </a:p>
      </dsp:txBody>
      <dsp:txXfrm>
        <a:off x="3529782" y="549887"/>
        <a:ext cx="1031532" cy="2635200"/>
      </dsp:txXfrm>
    </dsp:sp>
    <dsp:sp modelId="{4F5C37E6-7510-451D-810E-AD575FC9037A}">
      <dsp:nvSpPr>
        <dsp:cNvPr id="0" name=""/>
        <dsp:cNvSpPr/>
      </dsp:nvSpPr>
      <dsp:spPr>
        <a:xfrm>
          <a:off x="4705729" y="148662"/>
          <a:ext cx="1031532" cy="401224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  <a:ln w="9525" cap="flat" cmpd="sng" algn="ctr">
          <a:solidFill>
            <a:schemeClr val="accent2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8232" tIns="44704" rIns="78232" bIns="44704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100" b="1" kern="1200"/>
            <a:t>Comissió Comunicacio</a:t>
          </a:r>
        </a:p>
      </dsp:txBody>
      <dsp:txXfrm>
        <a:off x="4705729" y="148662"/>
        <a:ext cx="1031532" cy="401224"/>
      </dsp:txXfrm>
    </dsp:sp>
    <dsp:sp modelId="{A029DE65-DEE8-46E4-8E7A-CE401FC0AA63}">
      <dsp:nvSpPr>
        <dsp:cNvPr id="0" name=""/>
        <dsp:cNvSpPr/>
      </dsp:nvSpPr>
      <dsp:spPr>
        <a:xfrm>
          <a:off x="4705729" y="549887"/>
          <a:ext cx="1031532" cy="2635200"/>
        </a:xfrm>
        <a:prstGeom prst="rect">
          <a:avLst/>
        </a:prstGeom>
        <a:solidFill>
          <a:schemeClr val="accent5">
            <a:lumMod val="20000"/>
            <a:lumOff val="80000"/>
            <a:alpha val="90000"/>
          </a:schemeClr>
        </a:solidFill>
        <a:ln w="9525" cap="flat" cmpd="sng" algn="ctr">
          <a:solidFill>
            <a:schemeClr val="accent2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  <dsp:txBody>
        <a:bodyPr spcFirstLastPara="0" vert="horz" wrap="square" lIns="58674" tIns="58674" rIns="78232" bIns="88011" numCol="1" spcCol="1270" anchor="t" anchorCtr="0">
          <a:noAutofit/>
        </a:bodyPr>
        <a:lstStyle/>
        <a:p>
          <a:pPr marL="57150" lvl="1" indent="-57150" algn="l" defTabSz="466725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050" b="1" kern="1200"/>
            <a:t>Manteniment al día de la página web</a:t>
          </a:r>
        </a:p>
        <a:p>
          <a:pPr marL="57150" lvl="1" indent="-57150" algn="l" defTabSz="466725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050" b="1" kern="1200"/>
            <a:t>Edició de la Revista BaBaloo</a:t>
          </a:r>
        </a:p>
      </dsp:txBody>
      <dsp:txXfrm>
        <a:off x="4705729" y="549887"/>
        <a:ext cx="1031532" cy="2635200"/>
      </dsp:txXfrm>
    </dsp:sp>
    <dsp:sp modelId="{736636FF-6864-4251-B020-F8841C251BE8}">
      <dsp:nvSpPr>
        <dsp:cNvPr id="0" name=""/>
        <dsp:cNvSpPr/>
      </dsp:nvSpPr>
      <dsp:spPr>
        <a:xfrm>
          <a:off x="5881676" y="148662"/>
          <a:ext cx="1031532" cy="401224"/>
        </a:xfrm>
        <a:prstGeom prst="rect">
          <a:avLst/>
        </a:prstGeom>
        <a:solidFill>
          <a:schemeClr val="accent6">
            <a:lumMod val="75000"/>
          </a:schemeClr>
        </a:solidFill>
        <a:ln w="9525" cap="flat" cmpd="sng" algn="ctr">
          <a:solidFill>
            <a:schemeClr val="accent2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8232" tIns="44704" rIns="78232" bIns="44704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100" b="1" kern="1200"/>
            <a:t>Comissió Menjador</a:t>
          </a:r>
        </a:p>
      </dsp:txBody>
      <dsp:txXfrm>
        <a:off x="5881676" y="148662"/>
        <a:ext cx="1031532" cy="401224"/>
      </dsp:txXfrm>
    </dsp:sp>
    <dsp:sp modelId="{EE0CAC20-B46D-40D3-9871-F74449B0D914}">
      <dsp:nvSpPr>
        <dsp:cNvPr id="0" name=""/>
        <dsp:cNvSpPr/>
      </dsp:nvSpPr>
      <dsp:spPr>
        <a:xfrm>
          <a:off x="5881676" y="549887"/>
          <a:ext cx="1031532" cy="2635200"/>
        </a:xfrm>
        <a:prstGeom prst="rect">
          <a:avLst/>
        </a:prstGeom>
        <a:solidFill>
          <a:schemeClr val="accent6">
            <a:lumMod val="40000"/>
            <a:lumOff val="60000"/>
            <a:alpha val="90000"/>
          </a:schemeClr>
        </a:solidFill>
        <a:ln w="9525" cap="flat" cmpd="sng" algn="ctr">
          <a:solidFill>
            <a:schemeClr val="accent2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flat" dir="t"/>
        </a:scene3d>
        <a:sp3d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  <dsp:txBody>
        <a:bodyPr spcFirstLastPara="0" vert="horz" wrap="square" lIns="58674" tIns="58674" rIns="78232" bIns="88011" numCol="1" spcCol="1270" anchor="t" anchorCtr="0">
          <a:noAutofit/>
        </a:bodyPr>
        <a:lstStyle/>
        <a:p>
          <a:pPr marL="57150" lvl="1" indent="-57150" algn="l" defTabSz="466725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050" b="1" kern="1200"/>
            <a:t>Relació amb Set i Tria</a:t>
          </a:r>
        </a:p>
        <a:p>
          <a:pPr marL="57150" lvl="1" indent="-57150" algn="l" defTabSz="466725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s-ES" sz="1050" b="1" kern="1200"/>
            <a:t>Promoció d'alimentació saludable</a:t>
          </a:r>
        </a:p>
      </dsp:txBody>
      <dsp:txXfrm>
        <a:off x="5881676" y="549887"/>
        <a:ext cx="1031532" cy="2635200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List1">
  <dgm:title val=""/>
  <dgm:desc val=""/>
  <dgm:catLst>
    <dgm:cat type="list" pri="5000"/>
    <dgm:cat type="convert" pri="5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  <dgm:pt modelId="32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14" srcId="1" destId="12" srcOrd="1" destOrd="0"/>
        <dgm:cxn modelId="23" srcId="2" destId="21" srcOrd="0" destOrd="0"/>
        <dgm:cxn modelId="24" srcId="2" destId="22" srcOrd="1" destOrd="0"/>
        <dgm:cxn modelId="33" srcId="3" destId="31" srcOrd="0" destOrd="0"/>
        <dgm:cxn modelId="34" srcId="3" destId="32" srcOrd="1" destOrd="0"/>
      </dgm:cxnLst>
      <dgm:bg/>
      <dgm:whole/>
    </dgm:dataModel>
  </dgm:sampData>
  <dgm:styleData>
    <dgm:dataModel>
      <dgm:ptLst>
        <dgm:pt modelId="0" type="doc"/>
        <dgm:pt modelId="1">
          <dgm:prSet phldr="1"/>
        </dgm:pt>
        <dgm:pt modelId="2">
          <dgm:prSet phldr="1"/>
        </dgm:pt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  <dgm:pt modelId="4">
          <dgm:prSet phldr="1"/>
        </dgm:pt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onstrLst>
      <dgm:constr type="h" for="ch" forName="composite" refType="h"/>
      <dgm:constr type="w" for="ch" forName="composite" refType="w"/>
      <dgm:constr type="w" for="des" forName="parTx"/>
      <dgm:constr type="h" for="des" forName="parTx" op="equ"/>
      <dgm:constr type="w" for="des" forName="desTx"/>
      <dgm:constr type="h" for="des" forName="desTx" op="equ"/>
      <dgm:constr type="primFontSz" for="des" forName="parTx" val="65"/>
      <dgm:constr type="secFontSz" for="des" forName="desTx" refType="primFontSz" refFor="des" refForName="parTx" op="equ"/>
      <dgm:constr type="h" for="des" forName="parTx" refType="primFontSz" refFor="des" refForName="parTx" fact="0.8"/>
      <dgm:constr type="h" for="des" forName="desTx" refType="primFontSz" refFor="des" refForName="parTx" fact="1.22"/>
      <dgm:constr type="w" for="ch" forName="space" refType="w" refFor="ch" refForName="composite" op="equ" fact="0.14"/>
    </dgm:constrLst>
    <dgm:ruleLst>
      <dgm:rule type="w" for="ch" forName="composite" val="0" fact="NaN" max="NaN"/>
      <dgm:rule type="primFontSz" for="des" forName="parTx" val="5" fact="NaN" max="NaN"/>
    </dgm:ruleLst>
    <dgm:forEach name="Name4" axis="ch" ptType="node">
      <dgm:layoutNode name="composite">
        <dgm:alg type="composite"/>
        <dgm:shape xmlns:r="http://schemas.openxmlformats.org/officeDocument/2006/relationships" r:blip="">
          <dgm:adjLst/>
        </dgm:shape>
        <dgm:presOf/>
        <dgm:constrLst>
          <dgm:constr type="l" for="ch" forName="parTx"/>
          <dgm:constr type="w" for="ch" forName="parTx" refType="w"/>
          <dgm:constr type="t" for="ch" forName="parTx"/>
          <dgm:constr type="l" for="ch" forName="desTx"/>
          <dgm:constr type="w" for="ch" forName="desTx" refType="w" refFor="ch" refForName="parTx"/>
          <dgm:constr type="t" for="ch" forName="desTx" refType="h" refFor="ch" refForName="parTx"/>
        </dgm:constrLst>
        <dgm:ruleLst>
          <dgm:rule type="h" val="INF" fact="NaN" max="NaN"/>
        </dgm:ruleLst>
        <dgm:layoutNode name="parTx" styleLbl="alignNode1">
          <dgm:varLst>
            <dgm:chMax val="0"/>
            <dgm:chPref val="0"/>
            <dgm:bulletEnabled val="1"/>
          </dgm:varLst>
          <dgm:alg type="tx"/>
          <dgm:shape xmlns:r="http://schemas.openxmlformats.org/officeDocument/2006/relationships" type="rect" r:blip="">
            <dgm:adjLst/>
          </dgm:shape>
          <dgm:presOf axis="self" ptType="node"/>
          <dgm:constrLst>
            <dgm:constr type="h" refType="w" op="lte" fact="0.4"/>
            <dgm:constr type="h"/>
            <dgm:constr type="tMarg" refType="primFontSz" fact="0.32"/>
            <dgm:constr type="bMarg" refType="primFontSz" fact="0.32"/>
          </dgm:constrLst>
          <dgm:ruleLst>
            <dgm:rule type="h" val="INF" fact="NaN" max="NaN"/>
          </dgm:ruleLst>
        </dgm:layoutNode>
        <dgm:layoutNode name="desTx" styleLbl="alignAccFollowNode1">
          <dgm:varLst>
            <dgm:bulletEnabled val="1"/>
          </dgm:varLst>
          <dgm:alg type="tx">
            <dgm:param type="stBulletLvl" val="1"/>
          </dgm:alg>
          <dgm:shape xmlns:r="http://schemas.openxmlformats.org/officeDocument/2006/relationships" type="rect" r:blip="">
            <dgm:adjLst/>
          </dgm:shape>
          <dgm:presOf axis="des" ptType="node"/>
          <dgm:constrLst>
            <dgm:constr type="secFontSz" val="65"/>
            <dgm:constr type="primFontSz" refType="secFontSz"/>
            <dgm:constr type="h"/>
            <dgm:constr type="lMarg" refType="primFontSz" fact="0.42"/>
            <dgm:constr type="tMarg" refType="primFontSz" fact="0.42"/>
            <dgm:constr type="bMarg" refType="primFontSz" fact="0.63"/>
          </dgm:constrLst>
          <dgm:ruleLst>
            <dgm:rule type="h" val="INF" fact="NaN" max="NaN"/>
          </dgm:ruleLst>
        </dgm:layoutNode>
      </dgm:layoutNode>
      <dgm:forEach name="Name5" axis="followSib" ptType="sibTrans" cnt="1">
        <dgm:layoutNode name="space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1">
  <dgm:title val=""/>
  <dgm:desc val=""/>
  <dgm:catLst>
    <dgm:cat type="3D" pri="111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flat" dir="t"/>
    </dgm:scene3d>
    <dgm:sp3d z="1270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flat" dir="t"/>
    </dgm:scene3d>
    <dgm:sp3d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flat" dir="t"/>
    </dgm:scene3d>
    <dgm:sp3d z="-1905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flat" dir="t"/>
    </dgm:scene3d>
    <dgm:sp3d z="-80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flat" dir="t"/>
    </dgm:scene3d>
    <dgm:sp3d z="127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flat" dir="t"/>
    </dgm:scene3d>
    <dgm:sp3d z="-1905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fla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flat" dir="t"/>
    </dgm:scene3d>
    <dgm:sp3d z="-10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FollowNode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flat" dir="t"/>
    </dgm:scene3d>
    <dgm:sp3d z="-190500" extrusionH="127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z="190500"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Layout" Target="../diagrams/layout1.xml"/><Relationship Id="rId2" Type="http://schemas.openxmlformats.org/officeDocument/2006/relationships/diagramData" Target="../diagrams/data1.xml"/><Relationship Id="rId1" Type="http://schemas.openxmlformats.org/officeDocument/2006/relationships/chart" Target="../charts/chart1.xml"/><Relationship Id="rId6" Type="http://schemas.microsoft.com/office/2007/relationships/diagramDrawing" Target="../diagrams/drawing1.xml"/><Relationship Id="rId5" Type="http://schemas.openxmlformats.org/officeDocument/2006/relationships/diagramColors" Target="../diagrams/colors1.xml"/><Relationship Id="rId4" Type="http://schemas.openxmlformats.org/officeDocument/2006/relationships/diagramQuickStyle" Target="../diagrams/quickStyl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279400</xdr:colOff>
      <xdr:row>0</xdr:row>
      <xdr:rowOff>88900</xdr:rowOff>
    </xdr:from>
    <xdr:to>
      <xdr:col>9</xdr:col>
      <xdr:colOff>825500</xdr:colOff>
      <xdr:row>6</xdr:row>
      <xdr:rowOff>152400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77D31483-C5D1-4BC5-907E-4008EDF80618}"/>
            </a:ext>
          </a:extLst>
        </xdr:cNvPr>
        <xdr:cNvSpPr txBox="1"/>
      </xdr:nvSpPr>
      <xdr:spPr>
        <a:xfrm>
          <a:off x="8407400" y="88900"/>
          <a:ext cx="2120900" cy="137160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LOS</a:t>
          </a:r>
          <a:r>
            <a:rPr lang="es-ES" sz="1100" baseline="0"/>
            <a:t> GASTO DE PLASTICA SE CALCULAN SOBRE FACTURACIONES A 12 MESES:</a:t>
          </a:r>
        </a:p>
        <a:p>
          <a:r>
            <a:rPr lang="es-ES" sz="1100" baseline="0"/>
            <a:t>- CONTRATO ANAÍS DEBE SER DE 12 MESES.</a:t>
          </a:r>
        </a:p>
        <a:p>
          <a:r>
            <a:rPr lang="es-ES" sz="1100" baseline="0"/>
            <a:t>- CONTRATO DE BEA DEBE SER DE 12 MESES</a:t>
          </a:r>
        </a:p>
      </xdr:txBody>
    </xdr:sp>
    <xdr:clientData/>
  </xdr:twoCellAnchor>
  <xdr:twoCellAnchor>
    <xdr:from>
      <xdr:col>10</xdr:col>
      <xdr:colOff>88900</xdr:colOff>
      <xdr:row>39</xdr:row>
      <xdr:rowOff>152400</xdr:rowOff>
    </xdr:from>
    <xdr:to>
      <xdr:col>13</xdr:col>
      <xdr:colOff>457200</xdr:colOff>
      <xdr:row>59</xdr:row>
      <xdr:rowOff>12700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FD980D75-ED42-452E-8E90-98B314273ED9}"/>
            </a:ext>
          </a:extLst>
        </xdr:cNvPr>
        <xdr:cNvSpPr txBox="1"/>
      </xdr:nvSpPr>
      <xdr:spPr>
        <a:xfrm>
          <a:off x="10655300" y="8648700"/>
          <a:ext cx="3009900" cy="369570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 baseline="0"/>
            <a:t>COMENTARIOS:</a:t>
          </a:r>
        </a:p>
        <a:p>
          <a:endParaRPr lang="es-ES" sz="110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542925</xdr:colOff>
      <xdr:row>1</xdr:row>
      <xdr:rowOff>9526</xdr:rowOff>
    </xdr:from>
    <xdr:to>
      <xdr:col>14</xdr:col>
      <xdr:colOff>523875</xdr:colOff>
      <xdr:row>15</xdr:row>
      <xdr:rowOff>123825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552451</xdr:colOff>
      <xdr:row>16</xdr:row>
      <xdr:rowOff>9525</xdr:rowOff>
    </xdr:from>
    <xdr:to>
      <xdr:col>14</xdr:col>
      <xdr:colOff>609601</xdr:colOff>
      <xdr:row>35</xdr:row>
      <xdr:rowOff>76200</xdr:rowOff>
    </xdr:to>
    <xdr:graphicFrame macro="">
      <xdr:nvGraphicFramePr>
        <xdr:cNvPr id="3" name="2 Diagrama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  <xdr:twoCellAnchor>
    <xdr:from>
      <xdr:col>1</xdr:col>
      <xdr:colOff>211666</xdr:colOff>
      <xdr:row>17</xdr:row>
      <xdr:rowOff>49388</xdr:rowOff>
    </xdr:from>
    <xdr:to>
      <xdr:col>5</xdr:col>
      <xdr:colOff>246944</xdr:colOff>
      <xdr:row>36</xdr:row>
      <xdr:rowOff>84665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E4FF9880-711B-4123-8ED7-BD03283E61F3}"/>
            </a:ext>
          </a:extLst>
        </xdr:cNvPr>
        <xdr:cNvSpPr/>
      </xdr:nvSpPr>
      <xdr:spPr>
        <a:xfrm>
          <a:off x="1008944" y="3309055"/>
          <a:ext cx="3224389" cy="3273777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400">
              <a:solidFill>
                <a:sysClr val="windowText" lastClr="000000"/>
              </a:solidFill>
            </a:rPr>
            <a:t>Fonts d'ingressos principals de l'AFA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- Quotes AFA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- Cobraments d'extraescolars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- Quotes plàstica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- Venda Loteria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- Subvencions.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/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Despeses principals de l'AFA: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- Sou Administrativa AFA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- Pagaments d'extraescolars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- Aportacions a l'escola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- Sou mestre de plàstica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- Organització de xerrades</a:t>
          </a:r>
          <a:br>
            <a:rPr lang="es-ES" sz="1400">
              <a:solidFill>
                <a:sysClr val="windowText" lastClr="000000"/>
              </a:solidFill>
            </a:rPr>
          </a:br>
          <a:r>
            <a:rPr lang="es-ES" sz="1400">
              <a:solidFill>
                <a:sysClr val="windowText" lastClr="000000"/>
              </a:solidFill>
            </a:rPr>
            <a:t>- Organització de festa de la ciència.</a:t>
          </a:r>
          <a:endParaRPr lang="es-ES" sz="1100" baseline="0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IOMAR~1/AppData/Local/Temp/Rar$DIa0.618/PE097BGv7PM%20Presupue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"/>
      <sheetName val="Ingresos"/>
      <sheetName val="Gastos"/>
      <sheetName val="Personal"/>
      <sheetName val="Presupuesto 1"/>
      <sheetName val="Presupuesto 2"/>
      <sheetName val="P&amp;L"/>
      <sheetName val="cálculos"/>
      <sheetName val="S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9">
          <cell r="B59" t="str">
            <v>Enero</v>
          </cell>
        </row>
        <row r="60">
          <cell r="B60" t="str">
            <v>Febrero</v>
          </cell>
        </row>
        <row r="61">
          <cell r="B61" t="str">
            <v>Marzo</v>
          </cell>
        </row>
        <row r="62">
          <cell r="B62" t="str">
            <v>Abril</v>
          </cell>
        </row>
        <row r="63">
          <cell r="B63" t="str">
            <v>Mayo</v>
          </cell>
        </row>
        <row r="64">
          <cell r="B64" t="str">
            <v>Junio</v>
          </cell>
        </row>
        <row r="65">
          <cell r="B65" t="str">
            <v>Julio</v>
          </cell>
        </row>
        <row r="66">
          <cell r="B66" t="str">
            <v>Agosto</v>
          </cell>
        </row>
        <row r="67">
          <cell r="B67" t="str">
            <v>Septiembre</v>
          </cell>
        </row>
        <row r="68">
          <cell r="B68" t="str">
            <v>Octubre</v>
          </cell>
        </row>
        <row r="69">
          <cell r="B69" t="str">
            <v>Noviembre</v>
          </cell>
        </row>
        <row r="70">
          <cell r="B70" t="str">
            <v>Diciembre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T84"/>
  <sheetViews>
    <sheetView tabSelected="1" zoomScale="60" zoomScaleNormal="60" workbookViewId="0">
      <pane ySplit="10" topLeftCell="A11" activePane="bottomLeft" state="frozen"/>
      <selection activeCell="B1" sqref="B1"/>
      <selection pane="bottomLeft" activeCell="W39" sqref="W39"/>
    </sheetView>
  </sheetViews>
  <sheetFormatPr baseColWidth="10" defaultColWidth="11.42578125" defaultRowHeight="12.75" outlineLevelRow="1" x14ac:dyDescent="0.2"/>
  <cols>
    <col min="1" max="1" width="2" customWidth="1"/>
    <col min="2" max="2" width="2.7109375" customWidth="1"/>
    <col min="3" max="3" width="1.28515625" customWidth="1"/>
    <col min="4" max="4" width="34.7109375" customWidth="1"/>
    <col min="5" max="5" width="20.5703125" customWidth="1"/>
    <col min="6" max="6" width="22.28515625" customWidth="1"/>
    <col min="7" max="7" width="17.28515625" customWidth="1"/>
    <col min="8" max="8" width="19.42578125" customWidth="1"/>
    <col min="9" max="9" width="3.140625" customWidth="1"/>
    <col min="10" max="10" width="2.42578125" customWidth="1"/>
    <col min="11" max="11" width="3.42578125" customWidth="1"/>
    <col min="12" max="12" width="0.140625" customWidth="1"/>
    <col min="13" max="13" width="36.7109375" customWidth="1"/>
    <col min="14" max="14" width="19.7109375" customWidth="1"/>
    <col min="15" max="15" width="22.7109375" customWidth="1"/>
    <col min="16" max="16" width="17.7109375" customWidth="1"/>
    <col min="17" max="17" width="18.140625" customWidth="1"/>
    <col min="18" max="18" width="5.28515625" customWidth="1"/>
  </cols>
  <sheetData>
    <row r="2" spans="1:18" ht="13.5" thickBot="1" x14ac:dyDescent="0.25">
      <c r="A2" s="1"/>
      <c r="B2" s="1"/>
      <c r="C2" s="1"/>
      <c r="D2" s="1"/>
      <c r="E2" s="1"/>
      <c r="F2" s="1"/>
      <c r="G2" s="1"/>
      <c r="H2" s="1"/>
      <c r="I2" s="1"/>
    </row>
    <row r="3" spans="1:18" ht="12" customHeight="1" x14ac:dyDescent="0.2">
      <c r="A3" s="58"/>
      <c r="B3" s="59"/>
      <c r="C3" s="26"/>
      <c r="D3" s="117" t="s">
        <v>103</v>
      </c>
      <c r="E3" s="121" t="s">
        <v>383</v>
      </c>
      <c r="F3" s="121"/>
      <c r="G3" s="121"/>
      <c r="H3" s="121"/>
      <c r="I3" s="121"/>
      <c r="K3" s="59"/>
      <c r="L3" s="26"/>
      <c r="M3" s="117" t="s">
        <v>103</v>
      </c>
      <c r="N3" s="117" t="s">
        <v>384</v>
      </c>
      <c r="O3" s="117"/>
      <c r="P3" s="117"/>
      <c r="Q3" s="119"/>
      <c r="R3" s="78"/>
    </row>
    <row r="4" spans="1:18" ht="15.75" customHeight="1" thickBot="1" x14ac:dyDescent="0.25">
      <c r="A4" s="58"/>
      <c r="B4" s="60"/>
      <c r="C4" s="27"/>
      <c r="D4" s="118"/>
      <c r="E4" s="122"/>
      <c r="F4" s="122"/>
      <c r="G4" s="122"/>
      <c r="H4" s="122"/>
      <c r="I4" s="122"/>
      <c r="K4" s="60"/>
      <c r="L4" s="27"/>
      <c r="M4" s="118"/>
      <c r="N4" s="118"/>
      <c r="O4" s="118"/>
      <c r="P4" s="118"/>
      <c r="Q4" s="120"/>
      <c r="R4" s="4"/>
    </row>
    <row r="5" spans="1:18" ht="15.75" customHeight="1" x14ac:dyDescent="0.2">
      <c r="A5" s="58"/>
      <c r="B5" s="3"/>
      <c r="C5" s="3"/>
      <c r="D5" s="3"/>
      <c r="E5" s="3"/>
      <c r="F5" s="3"/>
      <c r="G5" s="3"/>
      <c r="H5" s="3"/>
      <c r="I5" s="4"/>
      <c r="K5" s="3"/>
      <c r="L5" s="3"/>
      <c r="M5" s="3"/>
      <c r="N5" s="3"/>
      <c r="O5" s="3"/>
      <c r="P5" s="3"/>
      <c r="Q5" s="3"/>
      <c r="R5" s="4"/>
    </row>
    <row r="6" spans="1:18" ht="15.75" customHeight="1" x14ac:dyDescent="0.2">
      <c r="A6" s="58"/>
      <c r="B6" s="3"/>
      <c r="C6" s="3"/>
      <c r="D6" s="3"/>
      <c r="E6" s="23" t="s">
        <v>6</v>
      </c>
      <c r="F6" s="23" t="s">
        <v>5</v>
      </c>
      <c r="G6" s="5" t="s">
        <v>8</v>
      </c>
      <c r="H6" s="5" t="s">
        <v>75</v>
      </c>
      <c r="I6" s="4"/>
      <c r="K6" s="3"/>
      <c r="L6" s="3"/>
      <c r="M6" s="3"/>
      <c r="N6" s="23" t="s">
        <v>6</v>
      </c>
      <c r="O6" s="23" t="s">
        <v>5</v>
      </c>
      <c r="P6" s="5" t="s">
        <v>8</v>
      </c>
      <c r="Q6" s="5" t="s">
        <v>75</v>
      </c>
      <c r="R6" s="4"/>
    </row>
    <row r="7" spans="1:18" ht="15.75" customHeight="1" x14ac:dyDescent="0.2">
      <c r="A7" s="58"/>
      <c r="B7" s="3"/>
      <c r="C7" s="3"/>
      <c r="D7" s="61" t="s">
        <v>1</v>
      </c>
      <c r="E7" s="31">
        <f>SUM(E13,E28,E52,E61,E69,E75)</f>
        <v>83946</v>
      </c>
      <c r="F7" s="32">
        <f>SUM(F13,F28,F52,F61,F69,F75)</f>
        <v>50037.000000000015</v>
      </c>
      <c r="G7" s="20">
        <f>SUM(G13,G28,G52,G61,G69,G75)</f>
        <v>39971</v>
      </c>
      <c r="H7" s="20">
        <f>SUM(H13,H28,H52,H61,H69,H75)</f>
        <v>10065.999999999998</v>
      </c>
      <c r="I7" s="4"/>
      <c r="K7" s="3"/>
      <c r="L7" s="3"/>
      <c r="M7" s="61" t="s">
        <v>7</v>
      </c>
      <c r="N7" s="24">
        <f>SUM(N13,N52,N28,N61,N69,N75)</f>
        <v>75398.600000000006</v>
      </c>
      <c r="O7" s="24">
        <f>SUM(O13,O28,O52,O61,O69,O75)</f>
        <v>83178.309500000003</v>
      </c>
      <c r="P7" s="20">
        <f>SUM(P13,P28,P52,P61,P69,P75)</f>
        <v>75255.86</v>
      </c>
      <c r="Q7" s="20">
        <f>SUM(Q13,Q28,Q52,Q61,Q69,Q75)</f>
        <v>7922.4495000000006</v>
      </c>
      <c r="R7" s="4"/>
    </row>
    <row r="8" spans="1:18" ht="15.75" customHeight="1" x14ac:dyDescent="0.2">
      <c r="A8" s="58"/>
      <c r="B8" s="3"/>
      <c r="C8" s="3"/>
      <c r="D8" s="3"/>
      <c r="E8" s="35">
        <f>F7-E7</f>
        <v>-33908.999999999985</v>
      </c>
      <c r="F8" s="36">
        <f>E8/E7</f>
        <v>-0.40393824601529538</v>
      </c>
      <c r="G8" s="3"/>
      <c r="H8" s="3"/>
      <c r="I8" s="4"/>
      <c r="K8" s="3"/>
      <c r="L8" s="3"/>
      <c r="M8" s="3"/>
      <c r="N8" s="35">
        <f>O7-N7</f>
        <v>7779.7094999999972</v>
      </c>
      <c r="O8" s="36">
        <f>N8/N7</f>
        <v>0.10318108691673315</v>
      </c>
      <c r="P8" s="3"/>
      <c r="Q8" s="3"/>
      <c r="R8" s="4"/>
    </row>
    <row r="9" spans="1:18" ht="15.75" customHeight="1" x14ac:dyDescent="0.3">
      <c r="A9" s="58"/>
      <c r="B9" s="3"/>
      <c r="C9" s="3"/>
      <c r="D9" s="61" t="s">
        <v>44</v>
      </c>
      <c r="E9" s="31">
        <v>12536.03</v>
      </c>
      <c r="F9" s="31">
        <f>E9+O9</f>
        <v>-20605.27949999999</v>
      </c>
      <c r="G9" s="3"/>
      <c r="H9" s="3"/>
      <c r="I9" s="4"/>
      <c r="K9" s="3"/>
      <c r="L9" s="3"/>
      <c r="M9" s="30" t="s">
        <v>10</v>
      </c>
      <c r="N9" s="96">
        <f>E7-N7</f>
        <v>8547.3999999999942</v>
      </c>
      <c r="O9" s="41">
        <f>F7-O7</f>
        <v>-33141.309499999988</v>
      </c>
      <c r="P9" s="41">
        <v>0</v>
      </c>
      <c r="Q9" s="98">
        <f>O9-P9</f>
        <v>-33141.309499999988</v>
      </c>
      <c r="R9" s="4"/>
    </row>
    <row r="10" spans="1:18" ht="12.75" customHeight="1" x14ac:dyDescent="0.2">
      <c r="A10" s="1"/>
      <c r="B10" s="2"/>
      <c r="C10" s="3"/>
      <c r="D10" s="3"/>
      <c r="E10" s="3"/>
      <c r="F10" s="3"/>
      <c r="G10" s="3"/>
      <c r="H10" s="3"/>
      <c r="I10" s="4"/>
      <c r="K10" s="2"/>
      <c r="L10" s="3"/>
      <c r="M10" s="3"/>
      <c r="N10" s="3"/>
      <c r="O10" s="3"/>
      <c r="P10" s="97" t="s">
        <v>94</v>
      </c>
      <c r="Q10" s="97" t="s">
        <v>102</v>
      </c>
      <c r="R10" s="4"/>
    </row>
    <row r="11" spans="1:18" ht="12.75" customHeight="1" x14ac:dyDescent="0.2">
      <c r="A11" s="1"/>
      <c r="B11" s="28"/>
      <c r="C11" s="28"/>
      <c r="D11" s="28"/>
      <c r="E11" s="28"/>
      <c r="F11" s="28"/>
      <c r="G11" s="28"/>
      <c r="H11" s="28"/>
      <c r="I11" s="4"/>
      <c r="K11" s="28"/>
      <c r="L11" s="28"/>
      <c r="M11" s="28"/>
      <c r="N11" s="28"/>
      <c r="O11" s="28"/>
      <c r="P11" s="28"/>
      <c r="Q11" s="28"/>
      <c r="R11" s="4"/>
    </row>
    <row r="12" spans="1:18" ht="20.25" x14ac:dyDescent="0.2">
      <c r="A12" s="1"/>
      <c r="B12" s="62"/>
      <c r="C12" s="10"/>
      <c r="D12" s="10"/>
      <c r="E12" s="29" t="s">
        <v>6</v>
      </c>
      <c r="F12" s="29" t="s">
        <v>5</v>
      </c>
      <c r="G12" s="5" t="s">
        <v>385</v>
      </c>
      <c r="H12" s="5" t="str">
        <f>H6</f>
        <v>Agost</v>
      </c>
      <c r="I12" s="4"/>
      <c r="K12" s="62"/>
      <c r="L12" s="10"/>
      <c r="M12" s="10"/>
      <c r="N12" s="29" t="s">
        <v>6</v>
      </c>
      <c r="O12" s="29" t="s">
        <v>5</v>
      </c>
      <c r="P12" s="5" t="s">
        <v>385</v>
      </c>
      <c r="Q12" s="5" t="s">
        <v>3</v>
      </c>
      <c r="R12" s="4"/>
    </row>
    <row r="13" spans="1:18" ht="20.25" x14ac:dyDescent="0.2">
      <c r="A13" s="63">
        <v>1</v>
      </c>
      <c r="B13" s="115">
        <v>1</v>
      </c>
      <c r="C13" s="116"/>
      <c r="D13" s="61" t="s">
        <v>11</v>
      </c>
      <c r="E13" s="24">
        <f>SUM(E15:E20)</f>
        <v>28185.8</v>
      </c>
      <c r="F13" s="24">
        <f>SUM(F15:F20)</f>
        <v>4739.7999999999993</v>
      </c>
      <c r="G13" s="20">
        <f>SUM(G15:G20)</f>
        <v>1720</v>
      </c>
      <c r="H13" s="40">
        <f>SUM(H15:H20)</f>
        <v>3019.7999999999997</v>
      </c>
      <c r="I13" s="4"/>
      <c r="K13" s="77">
        <v>1</v>
      </c>
      <c r="L13" s="49"/>
      <c r="M13" s="61" t="s">
        <v>11</v>
      </c>
      <c r="N13" s="24">
        <f>SUM(N15:N25)</f>
        <v>32212.44</v>
      </c>
      <c r="O13" s="24">
        <f>SUM(P13:Q13)</f>
        <v>22688.237000000001</v>
      </c>
      <c r="P13" s="37">
        <f>SUM(P15:P25)</f>
        <v>20424.68</v>
      </c>
      <c r="Q13" s="40">
        <f>SUM(Q15:Q25)</f>
        <v>2263.5569999999998</v>
      </c>
      <c r="R13" s="4"/>
    </row>
    <row r="14" spans="1:18" ht="15" outlineLevel="1" x14ac:dyDescent="0.2">
      <c r="A14" s="1"/>
      <c r="B14" s="7"/>
      <c r="C14" s="8"/>
      <c r="D14" s="6" t="s">
        <v>2</v>
      </c>
      <c r="E14" s="6">
        <f>F13-E13</f>
        <v>-23446</v>
      </c>
      <c r="F14" s="34">
        <f>E14/E13</f>
        <v>-0.83183730814807455</v>
      </c>
      <c r="G14" s="6"/>
      <c r="H14" s="64"/>
      <c r="I14" s="4"/>
      <c r="K14" s="7"/>
      <c r="L14" s="8"/>
      <c r="M14" s="6" t="s">
        <v>2</v>
      </c>
      <c r="N14" s="6">
        <f>O13-N13</f>
        <v>-9524.2029999999977</v>
      </c>
      <c r="O14" s="33">
        <f>N14/N13</f>
        <v>-0.29566847466382545</v>
      </c>
      <c r="P14" s="6"/>
      <c r="Q14" s="64"/>
      <c r="R14" s="4"/>
    </row>
    <row r="15" spans="1:18" ht="15" outlineLevel="1" x14ac:dyDescent="0.2">
      <c r="A15" s="1"/>
      <c r="B15" s="7"/>
      <c r="C15" s="8"/>
      <c r="D15" s="65" t="s">
        <v>22</v>
      </c>
      <c r="E15" s="42">
        <f>'Detall Ingressos'!E16</f>
        <v>20070</v>
      </c>
      <c r="F15" s="48">
        <f>SUM(G15:H15)</f>
        <v>0</v>
      </c>
      <c r="G15" s="21"/>
      <c r="H15" s="21"/>
      <c r="I15" s="4"/>
      <c r="K15" s="7"/>
      <c r="L15" s="8"/>
      <c r="M15" s="65" t="str">
        <f>'Detall Despeses '!D10</f>
        <v xml:space="preserve">Sou Plàstica </v>
      </c>
      <c r="N15" s="42">
        <f>'Detall Despeses '!E10</f>
        <v>22619.64</v>
      </c>
      <c r="O15" s="25">
        <f>SUM(P15:Q15)</f>
        <v>11095.68</v>
      </c>
      <c r="P15" s="21">
        <v>11095.68</v>
      </c>
      <c r="Q15" s="21"/>
      <c r="R15" s="4"/>
    </row>
    <row r="16" spans="1:18" ht="15" outlineLevel="1" x14ac:dyDescent="0.2">
      <c r="A16" s="1"/>
      <c r="B16" s="7"/>
      <c r="C16" s="8"/>
      <c r="D16" s="65" t="s">
        <v>21</v>
      </c>
      <c r="E16" s="42">
        <f>'Detall Ingressos'!E11</f>
        <v>2580</v>
      </c>
      <c r="F16" s="48">
        <f>SUM(G16:H16)</f>
        <v>0</v>
      </c>
      <c r="G16" s="21"/>
      <c r="H16" s="21"/>
      <c r="I16" s="4"/>
      <c r="K16" s="7"/>
      <c r="L16" s="8"/>
      <c r="M16" s="65" t="str">
        <f>'Detall Despeses '!D11</f>
        <v>Sou Secretaria (30% del total)</v>
      </c>
      <c r="N16" s="42">
        <f>'Detall Despeses '!E11</f>
        <v>3142.7999999999997</v>
      </c>
      <c r="O16" s="25">
        <f>SUM(P16:Q16)</f>
        <v>2263.5569999999998</v>
      </c>
      <c r="P16" s="25">
        <f>$P$82*0.3</f>
        <v>0</v>
      </c>
      <c r="Q16" s="25">
        <f>$Q$82*0.3</f>
        <v>2263.5569999999998</v>
      </c>
      <c r="R16" s="4"/>
    </row>
    <row r="17" spans="1:18" ht="15" outlineLevel="1" x14ac:dyDescent="0.2">
      <c r="A17" s="1"/>
      <c r="B17" s="7"/>
      <c r="C17" s="8"/>
      <c r="D17" s="65" t="s">
        <v>104</v>
      </c>
      <c r="E17" s="42">
        <f>'Detall Ingressos'!E12</f>
        <v>3385.7999999999997</v>
      </c>
      <c r="F17" s="48">
        <f t="shared" ref="F17:F18" si="0">SUM(G17:H17)</f>
        <v>3019.7999999999997</v>
      </c>
      <c r="G17" s="48">
        <v>0</v>
      </c>
      <c r="H17" s="48">
        <f>G82*0.3</f>
        <v>3019.7999999999997</v>
      </c>
      <c r="I17" s="4"/>
      <c r="K17" s="7"/>
      <c r="L17" s="8"/>
      <c r="M17" s="65" t="str">
        <f>'Detall Despeses '!D12</f>
        <v>Llibres de text</v>
      </c>
      <c r="N17" s="42">
        <f>'Detall Despeses '!E12</f>
        <v>2635</v>
      </c>
      <c r="O17" s="25">
        <f>SUM(P17:Q17)</f>
        <v>0</v>
      </c>
      <c r="P17" s="21"/>
      <c r="Q17" s="21"/>
      <c r="R17" s="4"/>
    </row>
    <row r="18" spans="1:18" ht="15" outlineLevel="1" x14ac:dyDescent="0.2">
      <c r="A18" s="1"/>
      <c r="B18" s="7"/>
      <c r="C18" s="8"/>
      <c r="D18" s="65" t="s">
        <v>15</v>
      </c>
      <c r="E18" s="42">
        <f>'Detall Ingressos'!E13</f>
        <v>0</v>
      </c>
      <c r="F18" s="48">
        <f t="shared" si="0"/>
        <v>0</v>
      </c>
      <c r="G18" s="21"/>
      <c r="H18" s="21"/>
      <c r="I18" s="4"/>
      <c r="K18" s="7"/>
      <c r="L18" s="8"/>
      <c r="M18" s="65" t="str">
        <f>'Detall Despeses '!D13</f>
        <v>Biblioteca</v>
      </c>
      <c r="N18" s="42">
        <f>'Detall Despeses '!E13</f>
        <v>0</v>
      </c>
      <c r="O18" s="25">
        <f>SUM(P18:Q18)</f>
        <v>0</v>
      </c>
      <c r="P18" s="21"/>
      <c r="Q18" s="21"/>
      <c r="R18" s="4"/>
    </row>
    <row r="19" spans="1:18" ht="15" outlineLevel="1" x14ac:dyDescent="0.2">
      <c r="A19" s="1"/>
      <c r="B19" s="7"/>
      <c r="C19" s="8"/>
      <c r="D19" s="65" t="s">
        <v>4</v>
      </c>
      <c r="E19" s="42">
        <f>'Detall Ingressos'!E14</f>
        <v>1800</v>
      </c>
      <c r="F19" s="48">
        <f t="shared" ref="F19:F20" si="1">SUM(G19:H19)</f>
        <v>1720</v>
      </c>
      <c r="G19" s="21">
        <v>1720</v>
      </c>
      <c r="H19" s="21"/>
      <c r="I19" s="4"/>
      <c r="K19" s="7"/>
      <c r="L19" s="8"/>
      <c r="M19" s="65" t="str">
        <f>'Detall Despeses '!D14</f>
        <v>Manteniment ordinadors</v>
      </c>
      <c r="N19" s="42">
        <f>'Detall Despeses '!E14</f>
        <v>100</v>
      </c>
      <c r="O19" s="25">
        <f t="shared" ref="O19:O21" si="2">SUM(P19:Q19)</f>
        <v>0</v>
      </c>
      <c r="P19" s="21"/>
      <c r="Q19" s="21"/>
      <c r="R19" s="4"/>
    </row>
    <row r="20" spans="1:18" ht="15" outlineLevel="1" x14ac:dyDescent="0.2">
      <c r="A20" s="1"/>
      <c r="B20" s="7"/>
      <c r="C20" s="8"/>
      <c r="D20" s="65" t="s">
        <v>0</v>
      </c>
      <c r="E20" s="42">
        <f>'Detall Ingressos'!E15</f>
        <v>350</v>
      </c>
      <c r="F20" s="48">
        <f t="shared" si="1"/>
        <v>0</v>
      </c>
      <c r="G20" s="21"/>
      <c r="H20" s="21"/>
      <c r="I20" s="4"/>
      <c r="K20" s="7"/>
      <c r="L20" s="8"/>
      <c r="M20" s="65" t="str">
        <f>'Detall Despeses '!D15</f>
        <v>Material oficina</v>
      </c>
      <c r="N20" s="42">
        <f>'Detall Despeses '!E15</f>
        <v>100</v>
      </c>
      <c r="O20" s="25">
        <f t="shared" si="2"/>
        <v>0</v>
      </c>
      <c r="P20" s="21"/>
      <c r="Q20" s="21"/>
      <c r="R20" s="4"/>
    </row>
    <row r="21" spans="1:18" ht="15" outlineLevel="1" x14ac:dyDescent="0.2">
      <c r="A21" s="1"/>
      <c r="B21" s="7"/>
      <c r="C21" s="8"/>
      <c r="D21" s="28"/>
      <c r="E21" s="6"/>
      <c r="F21" s="28"/>
      <c r="G21" s="79"/>
      <c r="H21" s="10"/>
      <c r="I21" s="4"/>
      <c r="K21" s="7"/>
      <c r="L21" s="8"/>
      <c r="M21" s="65" t="str">
        <f>'Detall Despeses '!D16</f>
        <v>Quotes associacions (FAPAC)</v>
      </c>
      <c r="N21" s="42">
        <f>'Detall Despeses '!E16</f>
        <v>365</v>
      </c>
      <c r="O21" s="25">
        <f t="shared" si="2"/>
        <v>0</v>
      </c>
      <c r="P21" s="21"/>
      <c r="Q21" s="21"/>
      <c r="R21" s="4"/>
    </row>
    <row r="22" spans="1:18" ht="15" outlineLevel="1" x14ac:dyDescent="0.2">
      <c r="A22" s="1"/>
      <c r="B22" s="7"/>
      <c r="C22" s="8"/>
      <c r="D22" s="28"/>
      <c r="E22" s="6"/>
      <c r="F22" s="28"/>
      <c r="G22" s="79"/>
      <c r="H22" s="10"/>
      <c r="I22" s="4"/>
      <c r="K22" s="7"/>
      <c r="L22" s="8"/>
      <c r="M22" s="65" t="str">
        <f>'Detall Despeses '!D17</f>
        <v>Aportació a l'escola</v>
      </c>
      <c r="N22" s="42">
        <f>'Detall Despeses '!E17</f>
        <v>1500</v>
      </c>
      <c r="O22" s="25">
        <f>SUM(P22:Q22)</f>
        <v>0</v>
      </c>
      <c r="P22" s="21"/>
      <c r="Q22" s="21"/>
      <c r="R22" s="4"/>
    </row>
    <row r="23" spans="1:18" ht="15" outlineLevel="1" x14ac:dyDescent="0.2">
      <c r="A23" s="1"/>
      <c r="B23" s="7"/>
      <c r="C23" s="8"/>
      <c r="D23" s="28"/>
      <c r="E23" s="6"/>
      <c r="F23" s="28"/>
      <c r="G23" s="79"/>
      <c r="H23" s="10"/>
      <c r="I23" s="4"/>
      <c r="K23" s="7"/>
      <c r="L23" s="8"/>
      <c r="M23" s="65" t="str">
        <f>'Detall Despeses '!D18</f>
        <v>Loteria</v>
      </c>
      <c r="N23" s="42">
        <f>'Detall Despeses '!E18</f>
        <v>1350</v>
      </c>
      <c r="O23" s="25">
        <f t="shared" ref="O23" si="3">SUM(P23:Q23)</f>
        <v>1350</v>
      </c>
      <c r="P23" s="21">
        <v>1350</v>
      </c>
      <c r="Q23" s="21"/>
      <c r="R23" s="4"/>
    </row>
    <row r="24" spans="1:18" ht="15" outlineLevel="1" x14ac:dyDescent="0.2">
      <c r="A24" s="1"/>
      <c r="B24" s="7"/>
      <c r="C24" s="8"/>
      <c r="D24" s="28"/>
      <c r="E24" s="6"/>
      <c r="F24" s="28"/>
      <c r="G24" s="79"/>
      <c r="H24" s="10"/>
      <c r="I24" s="4"/>
      <c r="K24" s="7"/>
      <c r="L24" s="8"/>
      <c r="M24" s="65" t="str">
        <f>'Detall Despeses '!D19</f>
        <v>Comissions La Caixa</v>
      </c>
      <c r="N24" s="42">
        <f>'Detall Despeses '!E19</f>
        <v>400</v>
      </c>
      <c r="O24" s="25">
        <f t="shared" ref="O24:O25" si="4">SUM(P24:Q24)</f>
        <v>5785</v>
      </c>
      <c r="P24" s="21">
        <v>5785</v>
      </c>
      <c r="Q24" s="21"/>
      <c r="R24" s="4"/>
    </row>
    <row r="25" spans="1:18" ht="15" outlineLevel="1" x14ac:dyDescent="0.2">
      <c r="A25" s="1"/>
      <c r="B25" s="7"/>
      <c r="C25" s="8"/>
      <c r="D25" s="28"/>
      <c r="E25" s="6"/>
      <c r="F25" s="28"/>
      <c r="G25" s="79"/>
      <c r="H25" s="10"/>
      <c r="I25" s="4"/>
      <c r="K25" s="7"/>
      <c r="L25" s="8"/>
      <c r="M25" s="65" t="str">
        <f>'Detall Despeses '!D20</f>
        <v>Altres despeses</v>
      </c>
      <c r="N25" s="42">
        <f>'Detall Despeses '!E20</f>
        <v>0</v>
      </c>
      <c r="O25" s="25">
        <f t="shared" si="4"/>
        <v>2194</v>
      </c>
      <c r="P25" s="21">
        <v>2194</v>
      </c>
      <c r="Q25" s="21"/>
      <c r="R25" s="4"/>
    </row>
    <row r="26" spans="1:18" ht="15" customHeight="1" x14ac:dyDescent="0.2">
      <c r="A26" s="1"/>
      <c r="B26" s="7"/>
      <c r="C26" s="8"/>
      <c r="D26" s="28"/>
      <c r="E26" s="6"/>
      <c r="F26" s="28"/>
      <c r="G26" s="79"/>
      <c r="H26" s="10"/>
      <c r="I26" s="4"/>
      <c r="K26" s="7"/>
      <c r="L26" s="8"/>
      <c r="M26" s="28"/>
      <c r="N26" s="6"/>
      <c r="O26" s="28"/>
      <c r="P26" s="79"/>
      <c r="Q26" s="10"/>
      <c r="R26" s="4"/>
    </row>
    <row r="27" spans="1:18" ht="20.25" x14ac:dyDescent="0.2">
      <c r="A27" s="1"/>
      <c r="B27" s="12"/>
      <c r="C27" s="8"/>
      <c r="D27" s="10"/>
      <c r="E27" s="29" t="s">
        <v>6</v>
      </c>
      <c r="F27" s="29" t="s">
        <v>5</v>
      </c>
      <c r="G27" s="5" t="str">
        <f>G6</f>
        <v>Desembre</v>
      </c>
      <c r="H27" s="5" t="str">
        <f>H6</f>
        <v>Agost</v>
      </c>
      <c r="I27" s="4"/>
      <c r="K27" s="12"/>
      <c r="L27" s="8"/>
      <c r="M27" s="10"/>
      <c r="N27" s="29" t="s">
        <v>6</v>
      </c>
      <c r="O27" s="29" t="s">
        <v>5</v>
      </c>
      <c r="P27" s="5" t="str">
        <f>P12</f>
        <v>Abril</v>
      </c>
      <c r="Q27" s="5" t="str">
        <f>Q12</f>
        <v>Agosto</v>
      </c>
      <c r="R27" s="4"/>
    </row>
    <row r="28" spans="1:18" ht="20.25" x14ac:dyDescent="0.2">
      <c r="A28" s="1"/>
      <c r="B28" s="115">
        <v>2</v>
      </c>
      <c r="C28" s="116"/>
      <c r="D28" s="61" t="s">
        <v>9</v>
      </c>
      <c r="E28" s="24">
        <f>SUM(E30:E48)</f>
        <v>50145.8</v>
      </c>
      <c r="F28" s="24">
        <f>SUM(F30:F48)</f>
        <v>40765.800000000003</v>
      </c>
      <c r="G28" s="37">
        <f>SUM(G30:G48)</f>
        <v>37746</v>
      </c>
      <c r="H28" s="40">
        <f>SUM(H30:H48)</f>
        <v>3019.7999999999997</v>
      </c>
      <c r="I28" s="4"/>
      <c r="K28" s="77">
        <v>2</v>
      </c>
      <c r="L28" s="49"/>
      <c r="M28" s="61" t="s">
        <v>9</v>
      </c>
      <c r="N28" s="24">
        <f>SUM(N30:N48)</f>
        <v>36971.760000000002</v>
      </c>
      <c r="O28" s="24">
        <f>SUM(P28:Q28)</f>
        <v>56453.656999999999</v>
      </c>
      <c r="P28" s="37">
        <f>SUM(P30:P48)</f>
        <v>54190.1</v>
      </c>
      <c r="Q28" s="40">
        <f>SUM(Q30:Q48)</f>
        <v>2263.5569999999998</v>
      </c>
      <c r="R28" s="4"/>
    </row>
    <row r="29" spans="1:18" ht="16.5" outlineLevel="1" x14ac:dyDescent="0.2">
      <c r="A29" s="1"/>
      <c r="B29" s="12"/>
      <c r="C29" s="8"/>
      <c r="D29" s="11" t="s">
        <v>2</v>
      </c>
      <c r="E29" s="11">
        <f>F28-E28</f>
        <v>-9380</v>
      </c>
      <c r="F29" s="34">
        <f>E29/E28</f>
        <v>-0.18705454893530465</v>
      </c>
      <c r="G29" s="11"/>
      <c r="H29" s="64"/>
      <c r="I29" s="4"/>
      <c r="K29" s="12"/>
      <c r="L29" s="8"/>
      <c r="M29" s="11" t="s">
        <v>2</v>
      </c>
      <c r="N29" s="11">
        <f>O28-N28</f>
        <v>19481.896999999997</v>
      </c>
      <c r="O29" s="38">
        <f>N29/N28</f>
        <v>0.52693994010563727</v>
      </c>
      <c r="P29" s="11"/>
      <c r="Q29" s="64"/>
      <c r="R29" s="4"/>
    </row>
    <row r="30" spans="1:18" ht="15" outlineLevel="1" x14ac:dyDescent="0.2">
      <c r="A30" s="1"/>
      <c r="B30" s="12"/>
      <c r="C30" s="13"/>
      <c r="D30" s="65" t="str">
        <f>'Detall Ingressos'!D22</f>
        <v>Quotes AFA (30% del total)</v>
      </c>
      <c r="E30" s="42">
        <f>'Detall Ingressos'!E22</f>
        <v>3385.7999999999997</v>
      </c>
      <c r="F30" s="48">
        <f t="shared" ref="F30:F39" si="5">SUM(G30:H30)</f>
        <v>3019.7999999999997</v>
      </c>
      <c r="G30" s="48">
        <v>0</v>
      </c>
      <c r="H30" s="48">
        <f>G82*0.3</f>
        <v>3019.7999999999997</v>
      </c>
      <c r="I30" s="4"/>
      <c r="K30" s="12"/>
      <c r="L30" s="13"/>
      <c r="M30" s="65" t="str">
        <f>'Detall Despeses '!D40</f>
        <v>Sou Secretaria (30% del total)</v>
      </c>
      <c r="N30" s="42">
        <f>'Detall Despeses '!E40</f>
        <v>3142.7999999999997</v>
      </c>
      <c r="O30" s="48">
        <f t="shared" ref="O30:O32" si="6">SUM(P30:Q30)</f>
        <v>2263.5569999999998</v>
      </c>
      <c r="P30" s="25">
        <f>$P$82*0.3</f>
        <v>0</v>
      </c>
      <c r="Q30" s="25">
        <f>$Q$82*0.3</f>
        <v>2263.5569999999998</v>
      </c>
      <c r="R30" s="4"/>
    </row>
    <row r="31" spans="1:18" ht="15" outlineLevel="1" x14ac:dyDescent="0.2">
      <c r="A31" s="1"/>
      <c r="B31" s="12"/>
      <c r="C31" s="13"/>
      <c r="D31" s="65" t="str">
        <f>'Detall Ingressos'!D23</f>
        <v>QUOTES SAM (7:30 a 9:00 4 monitors)</v>
      </c>
      <c r="E31" s="42">
        <f>'Detall Ingressos'!E23</f>
        <v>15120</v>
      </c>
      <c r="F31" s="48">
        <f t="shared" si="5"/>
        <v>6908</v>
      </c>
      <c r="G31" s="21">
        <v>6908</v>
      </c>
      <c r="H31" s="21"/>
      <c r="I31" s="4"/>
      <c r="K31" s="12"/>
      <c r="L31" s="13"/>
      <c r="M31" s="65" t="str">
        <f>'Detall Despeses '!D28</f>
        <v>Piscina Preescolar</v>
      </c>
      <c r="N31" s="42">
        <f>'Detall Despeses '!E28</f>
        <v>1011.2</v>
      </c>
      <c r="O31" s="48">
        <f t="shared" si="6"/>
        <v>0</v>
      </c>
      <c r="P31" s="21"/>
      <c r="Q31" s="21"/>
      <c r="R31" s="4"/>
    </row>
    <row r="32" spans="1:18" ht="15" outlineLevel="1" x14ac:dyDescent="0.2">
      <c r="A32" s="1"/>
      <c r="B32" s="12"/>
      <c r="C32" s="13"/>
      <c r="D32" s="65" t="str">
        <f>'Detall Ingressos'!D24</f>
        <v>NATACIÓ PREESCOLAR</v>
      </c>
      <c r="E32" s="42">
        <f>'Detall Ingressos'!E24</f>
        <v>9760</v>
      </c>
      <c r="F32" s="48">
        <f t="shared" si="5"/>
        <v>0</v>
      </c>
      <c r="G32" s="21"/>
      <c r="H32" s="21"/>
      <c r="I32" s="4"/>
      <c r="K32" s="12"/>
      <c r="L32" s="13"/>
      <c r="M32" s="65" t="str">
        <f>'Detall Despeses '!D29</f>
        <v>Piscina Primaria</v>
      </c>
      <c r="N32" s="42">
        <f>'Detall Despeses '!E29</f>
        <v>1582.88</v>
      </c>
      <c r="O32" s="48">
        <f t="shared" si="6"/>
        <v>6919.09</v>
      </c>
      <c r="P32" s="21">
        <v>6919.09</v>
      </c>
      <c r="Q32" s="21"/>
      <c r="R32" s="4"/>
    </row>
    <row r="33" spans="1:18" ht="15" outlineLevel="1" x14ac:dyDescent="0.2">
      <c r="A33" s="1"/>
      <c r="B33" s="12"/>
      <c r="C33" s="13"/>
      <c r="D33" s="65" t="str">
        <f>'Detall Ingressos'!D25</f>
        <v>NATACIÓ PRIMÀRIA</v>
      </c>
      <c r="E33" s="42">
        <f>'Detall Ingressos'!E25</f>
        <v>5664</v>
      </c>
      <c r="F33" s="48">
        <f t="shared" si="5"/>
        <v>118</v>
      </c>
      <c r="G33" s="21">
        <v>118</v>
      </c>
      <c r="H33" s="21"/>
      <c r="I33" s="4"/>
      <c r="K33" s="12"/>
      <c r="L33" s="13"/>
      <c r="M33" s="65" t="str">
        <f>'Detall Despeses '!D34</f>
        <v>Acompanyament Natació Preescolar</v>
      </c>
      <c r="N33" s="42">
        <f>'Detall Despeses '!E34</f>
        <v>2373.44</v>
      </c>
      <c r="O33" s="48">
        <f t="shared" ref="O33:O40" si="7">SUM(P33:Q33)</f>
        <v>0</v>
      </c>
      <c r="P33" s="21"/>
      <c r="Q33" s="21"/>
      <c r="R33" s="4"/>
    </row>
    <row r="34" spans="1:18" ht="15" outlineLevel="1" x14ac:dyDescent="0.2">
      <c r="A34" s="1"/>
      <c r="B34" s="12"/>
      <c r="C34" s="13"/>
      <c r="D34" s="65" t="str">
        <f>'Detall Ingressos'!D26</f>
        <v>RODA D'ESPORT 1r</v>
      </c>
      <c r="E34" s="42">
        <f>'Detall Ingressos'!E26</f>
        <v>1104</v>
      </c>
      <c r="F34" s="48">
        <f t="shared" si="5"/>
        <v>0</v>
      </c>
      <c r="G34" s="21"/>
      <c r="H34" s="21"/>
      <c r="I34" s="4"/>
      <c r="K34" s="12"/>
      <c r="L34" s="13"/>
      <c r="M34" s="65" t="str">
        <f>'Detall Despeses '!D35</f>
        <v>Acompanyament Natació Primaria</v>
      </c>
      <c r="N34" s="42">
        <f>'Detall Despeses '!E35</f>
        <v>2373.44</v>
      </c>
      <c r="O34" s="48">
        <f t="shared" si="7"/>
        <v>0</v>
      </c>
      <c r="P34" s="21"/>
      <c r="Q34" s="21"/>
      <c r="R34" s="4"/>
    </row>
    <row r="35" spans="1:18" ht="15" outlineLevel="1" x14ac:dyDescent="0.2">
      <c r="A35" s="1"/>
      <c r="B35" s="12"/>
      <c r="C35" s="13"/>
      <c r="D35" s="65" t="str">
        <f>'Detall Ingressos'!D27</f>
        <v>PATINATGE 1r</v>
      </c>
      <c r="E35" s="42">
        <f>'Detall Ingressos'!E27</f>
        <v>736</v>
      </c>
      <c r="F35" s="48">
        <f t="shared" si="5"/>
        <v>0</v>
      </c>
      <c r="G35" s="21"/>
      <c r="H35" s="21"/>
      <c r="I35" s="4"/>
      <c r="K35" s="12"/>
      <c r="L35" s="13"/>
      <c r="M35" s="65" t="str">
        <f>'Detall Despeses '!D41</f>
        <v>QUOTES SAM (7:30 a 9:00 4 monitors)</v>
      </c>
      <c r="N35" s="42">
        <f>'Detall Despeses '!E41</f>
        <v>12880</v>
      </c>
      <c r="O35" s="48">
        <f t="shared" si="7"/>
        <v>16147.01</v>
      </c>
      <c r="P35" s="21">
        <v>16147.01</v>
      </c>
      <c r="Q35" s="21"/>
      <c r="R35" s="4"/>
    </row>
    <row r="36" spans="1:18" ht="15" outlineLevel="1" x14ac:dyDescent="0.2">
      <c r="A36" s="1"/>
      <c r="B36" s="12"/>
      <c r="C36" s="13"/>
      <c r="D36" s="65" t="str">
        <f>'Detall Ingressos'!D28</f>
        <v>RODA D'ESPORT 2n</v>
      </c>
      <c r="E36" s="42">
        <f>'Detall Ingressos'!E28</f>
        <v>1288</v>
      </c>
      <c r="F36" s="48">
        <f t="shared" si="5"/>
        <v>0</v>
      </c>
      <c r="G36" s="21"/>
      <c r="H36" s="21"/>
      <c r="I36" s="4"/>
      <c r="K36" s="12"/>
      <c r="L36" s="13"/>
      <c r="M36" s="65" t="str">
        <f>'Detall Despeses '!D42</f>
        <v>RODA D'ESPORT 1r</v>
      </c>
      <c r="N36" s="42">
        <f>'Detall Despeses '!E42</f>
        <v>1008</v>
      </c>
      <c r="O36" s="48">
        <f t="shared" si="7"/>
        <v>0</v>
      </c>
      <c r="P36" s="21"/>
      <c r="Q36" s="21"/>
      <c r="R36" s="4"/>
    </row>
    <row r="37" spans="1:18" ht="15" outlineLevel="1" x14ac:dyDescent="0.2">
      <c r="A37" s="1"/>
      <c r="B37" s="12"/>
      <c r="C37" s="13"/>
      <c r="D37" s="65" t="str">
        <f>'Detall Ingressos'!D29</f>
        <v>PATINATGE 2n</v>
      </c>
      <c r="E37" s="42">
        <f>'Detall Ingressos'!E29</f>
        <v>2208</v>
      </c>
      <c r="F37" s="48">
        <f t="shared" si="5"/>
        <v>0</v>
      </c>
      <c r="G37" s="21"/>
      <c r="H37" s="21"/>
      <c r="I37" s="4"/>
      <c r="K37" s="12"/>
      <c r="L37" s="13"/>
      <c r="M37" s="65" t="str">
        <f>'Detall Despeses '!D43</f>
        <v>PATINATGE 1r</v>
      </c>
      <c r="N37" s="42">
        <f>'Detall Despeses '!E43</f>
        <v>672</v>
      </c>
      <c r="O37" s="48">
        <f t="shared" si="7"/>
        <v>0</v>
      </c>
      <c r="P37" s="21"/>
      <c r="Q37" s="21"/>
      <c r="R37" s="4"/>
    </row>
    <row r="38" spans="1:18" ht="15" outlineLevel="1" x14ac:dyDescent="0.2">
      <c r="A38" s="1"/>
      <c r="B38" s="12"/>
      <c r="C38" s="13"/>
      <c r="D38" s="65" t="str">
        <f>'Detall Ingressos'!D30</f>
        <v>LABORATORI D'ARTS 2n</v>
      </c>
      <c r="E38" s="42">
        <f>'Detall Ingressos'!E30</f>
        <v>1472</v>
      </c>
      <c r="F38" s="48">
        <f t="shared" si="5"/>
        <v>0</v>
      </c>
      <c r="G38" s="21"/>
      <c r="H38" s="21"/>
      <c r="I38" s="4"/>
      <c r="K38" s="12"/>
      <c r="L38" s="13"/>
      <c r="M38" s="65" t="str">
        <f>'Detall Despeses '!D44</f>
        <v>RODA D'ESPORT 2n</v>
      </c>
      <c r="N38" s="42">
        <f>'Detall Despeses '!E44</f>
        <v>1176</v>
      </c>
      <c r="O38" s="48">
        <f t="shared" si="7"/>
        <v>0</v>
      </c>
      <c r="P38" s="21"/>
      <c r="Q38" s="21"/>
      <c r="R38" s="4"/>
    </row>
    <row r="39" spans="1:18" ht="15" outlineLevel="1" x14ac:dyDescent="0.2">
      <c r="A39" s="1"/>
      <c r="B39" s="12"/>
      <c r="C39" s="13"/>
      <c r="D39" s="65" t="str">
        <f>'Detall Ingressos'!D31</f>
        <v>PATINATGE 3r</v>
      </c>
      <c r="E39" s="42">
        <f>'Detall Ingressos'!E31</f>
        <v>1288</v>
      </c>
      <c r="F39" s="48">
        <f t="shared" si="5"/>
        <v>0</v>
      </c>
      <c r="G39" s="21"/>
      <c r="H39" s="21"/>
      <c r="I39" s="4"/>
      <c r="K39" s="12"/>
      <c r="L39" s="13"/>
      <c r="M39" s="65" t="str">
        <f>'Detall Despeses '!D45</f>
        <v>PATINATGE 2n</v>
      </c>
      <c r="N39" s="42">
        <f>'Detall Despeses '!E45</f>
        <v>2016</v>
      </c>
      <c r="O39" s="48">
        <f t="shared" si="7"/>
        <v>0</v>
      </c>
      <c r="P39" s="21"/>
      <c r="Q39" s="21"/>
      <c r="R39" s="4"/>
    </row>
    <row r="40" spans="1:18" ht="15" outlineLevel="1" x14ac:dyDescent="0.2">
      <c r="A40" s="1"/>
      <c r="B40" s="12"/>
      <c r="C40" s="13"/>
      <c r="D40" s="65" t="str">
        <f>'Detall Ingressos'!D32</f>
        <v>CREATIVE ENGLISH 3r</v>
      </c>
      <c r="E40" s="42">
        <f>'Detall Ingressos'!E32</f>
        <v>1472</v>
      </c>
      <c r="F40" s="48">
        <f t="shared" ref="F40:F43" si="8">SUM(G40:H40)</f>
        <v>0</v>
      </c>
      <c r="G40" s="21"/>
      <c r="H40" s="21"/>
      <c r="I40" s="4"/>
      <c r="K40" s="12"/>
      <c r="L40" s="13"/>
      <c r="M40" s="65" t="str">
        <f>'Detall Despeses '!D46</f>
        <v>LABORATORI D'ARTS 2n</v>
      </c>
      <c r="N40" s="42">
        <f>'Detall Despeses '!E46</f>
        <v>1344</v>
      </c>
      <c r="O40" s="48">
        <f t="shared" si="7"/>
        <v>0</v>
      </c>
      <c r="P40" s="21"/>
      <c r="Q40" s="21"/>
      <c r="R40" s="4"/>
    </row>
    <row r="41" spans="1:18" ht="15" outlineLevel="1" x14ac:dyDescent="0.2">
      <c r="A41" s="1"/>
      <c r="B41" s="12"/>
      <c r="C41" s="13"/>
      <c r="D41" s="65" t="str">
        <f>'Detall Ingressos'!D33</f>
        <v>LABORATORI D'ARTS 3r</v>
      </c>
      <c r="E41" s="42">
        <f>'Detall Ingressos'!E33</f>
        <v>1296</v>
      </c>
      <c r="F41" s="48">
        <f t="shared" si="8"/>
        <v>0</v>
      </c>
      <c r="G41" s="21"/>
      <c r="H41" s="21"/>
      <c r="I41" s="4"/>
      <c r="K41" s="12"/>
      <c r="L41" s="13"/>
      <c r="M41" s="65" t="str">
        <f>'Detall Despeses '!D47</f>
        <v>PATINATGE 3r</v>
      </c>
      <c r="N41" s="42">
        <f>'Detall Despeses '!E47</f>
        <v>1176</v>
      </c>
      <c r="O41" s="48">
        <f t="shared" ref="O41:O46" si="9">SUM(P41:Q41)</f>
        <v>0</v>
      </c>
      <c r="P41" s="21"/>
      <c r="Q41" s="21"/>
      <c r="R41" s="4"/>
    </row>
    <row r="42" spans="1:18" ht="15" outlineLevel="1" x14ac:dyDescent="0.2">
      <c r="A42" s="1"/>
      <c r="B42" s="12"/>
      <c r="C42" s="13"/>
      <c r="D42" s="65" t="str">
        <f>'Detall Ingressos'!D34</f>
        <v>PATINATGE 4t</v>
      </c>
      <c r="E42" s="42">
        <f>'Detall Ingressos'!E34</f>
        <v>1080</v>
      </c>
      <c r="F42" s="48">
        <f t="shared" si="8"/>
        <v>0</v>
      </c>
      <c r="G42" s="21"/>
      <c r="H42" s="21"/>
      <c r="I42" s="4"/>
      <c r="K42" s="12"/>
      <c r="L42" s="13"/>
      <c r="M42" s="65" t="str">
        <f>'Detall Despeses '!D48</f>
        <v>CREATIVE ENGLISH 3r</v>
      </c>
      <c r="N42" s="42">
        <f>'Detall Despeses '!E48</f>
        <v>1344</v>
      </c>
      <c r="O42" s="48">
        <f t="shared" si="9"/>
        <v>0</v>
      </c>
      <c r="P42" s="21"/>
      <c r="Q42" s="21"/>
      <c r="R42" s="4"/>
    </row>
    <row r="43" spans="1:18" ht="15" outlineLevel="1" x14ac:dyDescent="0.2">
      <c r="A43" s="1"/>
      <c r="B43" s="12"/>
      <c r="C43" s="13"/>
      <c r="D43" s="65" t="str">
        <f>'Detall Ingressos'!D35</f>
        <v>CREATIVE ENGLISH 4t</v>
      </c>
      <c r="E43" s="42">
        <f>'Detall Ingressos'!E35</f>
        <v>1472</v>
      </c>
      <c r="F43" s="48">
        <f t="shared" si="8"/>
        <v>0</v>
      </c>
      <c r="G43" s="21"/>
      <c r="H43" s="21"/>
      <c r="I43" s="4"/>
      <c r="K43" s="12"/>
      <c r="L43" s="13"/>
      <c r="M43" s="65" t="str">
        <f>'Detall Despeses '!D49</f>
        <v>LABORATORI D'ARTS 3r</v>
      </c>
      <c r="N43" s="42">
        <f>'Detall Despeses '!E49</f>
        <v>1008</v>
      </c>
      <c r="O43" s="48">
        <f t="shared" si="9"/>
        <v>0</v>
      </c>
      <c r="P43" s="21"/>
      <c r="Q43" s="21"/>
      <c r="R43" s="4"/>
    </row>
    <row r="44" spans="1:18" ht="15" outlineLevel="1" x14ac:dyDescent="0.2">
      <c r="A44" s="1"/>
      <c r="B44" s="12"/>
      <c r="C44" s="13"/>
      <c r="D44" s="65" t="str">
        <f>'Detall Ingressos'!D36</f>
        <v>ROBÓTICA 5è</v>
      </c>
      <c r="E44" s="42">
        <f>'Detall Ingressos'!E36</f>
        <v>2800</v>
      </c>
      <c r="F44" s="48">
        <f>SUM(G44:H44)</f>
        <v>0</v>
      </c>
      <c r="G44" s="21"/>
      <c r="H44" s="21"/>
      <c r="I44" s="4"/>
      <c r="K44" s="12"/>
      <c r="L44" s="13"/>
      <c r="M44" s="65" t="str">
        <f>'Detall Despeses '!D50</f>
        <v>PATINATGE 4t</v>
      </c>
      <c r="N44" s="42">
        <f>'Detall Despeses '!E50</f>
        <v>840</v>
      </c>
      <c r="O44" s="48">
        <f t="shared" si="9"/>
        <v>0</v>
      </c>
      <c r="P44" s="21"/>
      <c r="Q44" s="21"/>
      <c r="R44" s="4"/>
    </row>
    <row r="45" spans="1:18" ht="15" outlineLevel="1" x14ac:dyDescent="0.2">
      <c r="A45" s="1"/>
      <c r="B45" s="12"/>
      <c r="C45" s="13"/>
      <c r="D45" s="65" t="str">
        <f>'Detall Ingressos'!D37</f>
        <v>SAT 16:30 a 17:30</v>
      </c>
      <c r="E45" s="42">
        <f>'Detall Ingressos'!E37</f>
        <v>0</v>
      </c>
      <c r="F45" s="48">
        <f t="shared" ref="F45:F46" si="10">SUM(G45:H45)</f>
        <v>0</v>
      </c>
      <c r="G45" s="21"/>
      <c r="H45" s="21"/>
      <c r="I45" s="4"/>
      <c r="K45" s="12"/>
      <c r="L45" s="13"/>
      <c r="M45" s="65" t="str">
        <f>'Detall Despeses '!D51</f>
        <v>CREATIVE ENGLISH 4t</v>
      </c>
      <c r="N45" s="42">
        <f>'Detall Despeses '!E51</f>
        <v>1344</v>
      </c>
      <c r="O45" s="48">
        <f t="shared" si="9"/>
        <v>0</v>
      </c>
      <c r="P45" s="21"/>
      <c r="Q45" s="21"/>
      <c r="R45" s="4"/>
    </row>
    <row r="46" spans="1:18" ht="15" outlineLevel="1" x14ac:dyDescent="0.2">
      <c r="A46" s="1"/>
      <c r="B46" s="12"/>
      <c r="C46" s="13"/>
      <c r="D46" s="65" t="str">
        <f>'Detall Ingressos'!D38</f>
        <v>SAT Tardes Extra</v>
      </c>
      <c r="E46" s="42">
        <f>'Detall Ingressos'!E38</f>
        <v>0</v>
      </c>
      <c r="F46" s="48">
        <f t="shared" si="10"/>
        <v>30720</v>
      </c>
      <c r="G46" s="21">
        <v>30720</v>
      </c>
      <c r="H46" s="21"/>
      <c r="I46" s="4"/>
      <c r="K46" s="12"/>
      <c r="L46" s="13"/>
      <c r="M46" s="65" t="str">
        <f>'Detall Despeses '!D52</f>
        <v>ROBÓTICA 5è</v>
      </c>
      <c r="N46" s="42">
        <f>'Detall Despeses '!E52</f>
        <v>1680</v>
      </c>
      <c r="O46" s="48">
        <f t="shared" si="9"/>
        <v>0</v>
      </c>
      <c r="P46" s="21"/>
      <c r="Q46" s="21"/>
      <c r="R46" s="4"/>
    </row>
    <row r="47" spans="1:18" ht="15" outlineLevel="1" x14ac:dyDescent="0.2">
      <c r="A47" s="1"/>
      <c r="B47" s="12"/>
      <c r="C47" s="13"/>
      <c r="D47" s="14"/>
      <c r="E47" s="14"/>
      <c r="F47" s="14"/>
      <c r="G47" s="6"/>
      <c r="H47" s="10"/>
      <c r="I47" s="4"/>
      <c r="K47" s="12"/>
      <c r="L47" s="13"/>
      <c r="M47" s="65" t="str">
        <f>'Detall Despeses '!D53</f>
        <v>SAT 16:30 a 17:30</v>
      </c>
      <c r="N47" s="42">
        <f>'Detall Despeses '!E53</f>
        <v>0</v>
      </c>
      <c r="O47" s="48">
        <f>SUM(P47:Q47)</f>
        <v>0</v>
      </c>
      <c r="P47" s="21"/>
      <c r="Q47" s="21"/>
      <c r="R47" s="4"/>
    </row>
    <row r="48" spans="1:18" ht="15" outlineLevel="1" x14ac:dyDescent="0.2">
      <c r="A48" s="1"/>
      <c r="B48" s="12"/>
      <c r="C48" s="13"/>
      <c r="D48" s="14"/>
      <c r="E48" s="14"/>
      <c r="F48" s="14"/>
      <c r="G48" s="6"/>
      <c r="H48" s="10"/>
      <c r="I48" s="4"/>
      <c r="K48" s="12"/>
      <c r="L48" s="13"/>
      <c r="M48" s="65" t="str">
        <f>'Detall Despeses '!D54</f>
        <v>SAT Tardes Extra</v>
      </c>
      <c r="N48" s="42">
        <f>'Detall Despeses '!E54</f>
        <v>0</v>
      </c>
      <c r="O48" s="48">
        <f t="shared" ref="O48" si="11">SUM(P48:Q48)</f>
        <v>31124</v>
      </c>
      <c r="P48" s="21">
        <v>31124</v>
      </c>
      <c r="Q48" s="21"/>
      <c r="R48" s="4"/>
    </row>
    <row r="49" spans="1:20" ht="15" outlineLevel="1" x14ac:dyDescent="0.2">
      <c r="A49" s="1"/>
      <c r="B49" s="12"/>
      <c r="C49" s="13"/>
      <c r="D49" s="14"/>
      <c r="E49" s="14"/>
      <c r="F49" s="14"/>
      <c r="G49" s="6"/>
      <c r="H49" s="10"/>
      <c r="I49" s="4"/>
      <c r="K49" s="12"/>
      <c r="L49" s="13"/>
      <c r="M49" s="14"/>
      <c r="N49" s="14"/>
      <c r="O49" s="14"/>
      <c r="P49" s="6"/>
      <c r="Q49" s="10"/>
      <c r="R49" s="4"/>
      <c r="T49" s="99"/>
    </row>
    <row r="50" spans="1:20" ht="14.25" customHeight="1" x14ac:dyDescent="0.2">
      <c r="A50" s="1"/>
      <c r="B50" s="12"/>
      <c r="C50" s="13"/>
      <c r="D50" s="14"/>
      <c r="E50" s="14"/>
      <c r="F50" s="14"/>
      <c r="G50" s="6"/>
      <c r="H50" s="10"/>
      <c r="I50" s="4"/>
      <c r="K50" s="12"/>
      <c r="L50" s="13"/>
      <c r="M50" s="14"/>
      <c r="N50" s="14"/>
      <c r="O50" s="14"/>
      <c r="P50" s="6"/>
      <c r="Q50" s="10"/>
      <c r="R50" s="4"/>
      <c r="T50" s="99"/>
    </row>
    <row r="51" spans="1:20" ht="20.25" x14ac:dyDescent="0.2">
      <c r="A51" s="80"/>
      <c r="B51" s="12"/>
      <c r="C51" s="8"/>
      <c r="D51" s="10"/>
      <c r="E51" s="29" t="s">
        <v>6</v>
      </c>
      <c r="F51" s="29" t="s">
        <v>5</v>
      </c>
      <c r="G51" s="5" t="str">
        <f>G6</f>
        <v>Desembre</v>
      </c>
      <c r="H51" s="5" t="str">
        <f>H6</f>
        <v>Agost</v>
      </c>
      <c r="I51" s="4"/>
      <c r="K51" s="7"/>
      <c r="L51" s="8"/>
      <c r="M51" s="28"/>
      <c r="N51" s="29" t="s">
        <v>6</v>
      </c>
      <c r="O51" s="29" t="s">
        <v>5</v>
      </c>
      <c r="P51" s="5" t="str">
        <f>P6</f>
        <v>Desembre</v>
      </c>
      <c r="Q51" s="5" t="str">
        <f>Q6</f>
        <v>Agost</v>
      </c>
      <c r="R51" s="4"/>
      <c r="T51" s="99"/>
    </row>
    <row r="52" spans="1:20" ht="20.25" x14ac:dyDescent="0.2">
      <c r="A52" s="69"/>
      <c r="B52" s="115">
        <v>3</v>
      </c>
      <c r="C52" s="116"/>
      <c r="D52" s="61" t="s">
        <v>16</v>
      </c>
      <c r="E52" s="24">
        <f>SUM(E54:E58)</f>
        <v>2492.8999999999996</v>
      </c>
      <c r="F52" s="24">
        <f>SUM(F54:F58)</f>
        <v>2014.8999999999999</v>
      </c>
      <c r="G52" s="37">
        <f>SUM(G54:G55)</f>
        <v>505</v>
      </c>
      <c r="H52" s="40">
        <f>SUM(H54:H55)</f>
        <v>1509.8999999999999</v>
      </c>
      <c r="I52" s="4"/>
      <c r="K52" s="77">
        <v>3</v>
      </c>
      <c r="L52" s="49"/>
      <c r="M52" s="61" t="s">
        <v>16</v>
      </c>
      <c r="N52" s="24">
        <f>SUM(N54:N58)</f>
        <v>3292.8999999999996</v>
      </c>
      <c r="O52" s="24">
        <f>SUM(P52:Q52)</f>
        <v>1772.8584999999998</v>
      </c>
      <c r="P52" s="37">
        <f>SUM(P54:P58)</f>
        <v>641.08000000000004</v>
      </c>
      <c r="Q52" s="40">
        <f>SUM(Q54:Q58)</f>
        <v>1131.7784999999999</v>
      </c>
      <c r="R52" s="4"/>
    </row>
    <row r="53" spans="1:20" ht="16.5" outlineLevel="1" x14ac:dyDescent="0.2">
      <c r="A53" s="80"/>
      <c r="B53" s="12"/>
      <c r="C53" s="8"/>
      <c r="D53" s="11" t="s">
        <v>2</v>
      </c>
      <c r="E53" s="11">
        <f>F52-E52</f>
        <v>-477.99999999999977</v>
      </c>
      <c r="F53" s="33">
        <f>E53/E52</f>
        <v>-0.19174455453487899</v>
      </c>
      <c r="G53" s="11"/>
      <c r="H53" s="64"/>
      <c r="I53" s="4"/>
      <c r="K53" s="12"/>
      <c r="L53" s="8"/>
      <c r="M53" s="11" t="s">
        <v>2</v>
      </c>
      <c r="N53" s="11">
        <f>O52-N52</f>
        <v>-1520.0414999999998</v>
      </c>
      <c r="O53" s="38">
        <f>N53/N52</f>
        <v>-0.46161180114792433</v>
      </c>
      <c r="P53" s="11"/>
      <c r="Q53" s="64"/>
      <c r="R53" s="4"/>
    </row>
    <row r="54" spans="1:20" ht="15" outlineLevel="1" x14ac:dyDescent="0.2">
      <c r="A54" s="80"/>
      <c r="B54" s="12"/>
      <c r="C54" s="13"/>
      <c r="D54" s="66" t="str">
        <f>'Detall Ingressos'!D49</f>
        <v>Quotes AFA (15% del total)</v>
      </c>
      <c r="E54" s="42">
        <f>'Detall Ingressos'!E49</f>
        <v>1692.8999999999999</v>
      </c>
      <c r="F54" s="48">
        <f>SUM(G54+H54)</f>
        <v>1509.8999999999999</v>
      </c>
      <c r="G54" s="48">
        <v>0</v>
      </c>
      <c r="H54" s="48">
        <f>G82*0.15</f>
        <v>1509.8999999999999</v>
      </c>
      <c r="I54" s="4"/>
      <c r="K54" s="12"/>
      <c r="L54" s="13"/>
      <c r="M54" s="65" t="str">
        <f>'Detall Despeses '!D65</f>
        <v>Sou Secretaria (15% del total)</v>
      </c>
      <c r="N54" s="42">
        <f>'Detall Despeses '!E65</f>
        <v>1692.8999999999999</v>
      </c>
      <c r="O54" s="48">
        <f>SUM(P54:Q54)</f>
        <v>1131.7784999999999</v>
      </c>
      <c r="P54" s="25">
        <f>$P$82*0.15</f>
        <v>0</v>
      </c>
      <c r="Q54" s="25">
        <f>$Q$82*0.15</f>
        <v>1131.7784999999999</v>
      </c>
      <c r="R54" s="4"/>
    </row>
    <row r="55" spans="1:20" ht="15" outlineLevel="1" x14ac:dyDescent="0.2">
      <c r="A55" s="80"/>
      <c r="B55" s="12"/>
      <c r="C55" s="13"/>
      <c r="D55" s="65" t="s">
        <v>121</v>
      </c>
      <c r="E55" s="42">
        <v>0</v>
      </c>
      <c r="F55" s="48">
        <f>SUM(G55+H55)</f>
        <v>505</v>
      </c>
      <c r="G55" s="21">
        <v>505</v>
      </c>
      <c r="H55" s="21"/>
      <c r="I55" s="4"/>
      <c r="K55" s="12"/>
      <c r="L55" s="13"/>
      <c r="M55" s="65" t="str">
        <f>'Detall Despeses '!D66</f>
        <v>GRUP D'ACOMPANYAMENT FAMILIAR</v>
      </c>
      <c r="N55" s="42">
        <f>'Detall Despeses '!E66</f>
        <v>1300</v>
      </c>
      <c r="O55" s="48">
        <f>SUM(P55:Q55)</f>
        <v>641.08000000000004</v>
      </c>
      <c r="P55" s="21">
        <v>641.08000000000004</v>
      </c>
      <c r="Q55" s="21"/>
      <c r="R55" s="4"/>
    </row>
    <row r="56" spans="1:20" ht="15" outlineLevel="1" x14ac:dyDescent="0.2">
      <c r="A56" s="80"/>
      <c r="B56" s="12"/>
      <c r="C56" s="13"/>
      <c r="D56" s="65" t="s">
        <v>28</v>
      </c>
      <c r="E56" s="42">
        <v>800</v>
      </c>
      <c r="F56" s="48">
        <f>SUM(G56+H56)</f>
        <v>0</v>
      </c>
      <c r="G56" s="21"/>
      <c r="H56" s="21"/>
      <c r="I56" s="4"/>
      <c r="K56" s="12"/>
      <c r="L56" s="13"/>
      <c r="M56" s="65" t="str">
        <f>'Detall Despeses '!D67</f>
        <v>CHARLA</v>
      </c>
      <c r="N56" s="42">
        <f>'Detall Despeses '!E67</f>
        <v>300</v>
      </c>
      <c r="O56" s="48">
        <f>SUM(P56:Q56)</f>
        <v>0</v>
      </c>
      <c r="P56" s="21"/>
      <c r="Q56" s="21"/>
      <c r="R56" s="4"/>
    </row>
    <row r="57" spans="1:20" ht="15" outlineLevel="1" x14ac:dyDescent="0.2">
      <c r="A57" s="80"/>
      <c r="B57" s="12"/>
      <c r="C57" s="13"/>
      <c r="D57" s="28"/>
      <c r="E57" s="28"/>
      <c r="F57" s="28"/>
      <c r="G57" s="10"/>
      <c r="H57" s="10"/>
      <c r="I57" s="4"/>
      <c r="K57" s="12"/>
      <c r="L57" s="13"/>
      <c r="M57" s="65" t="str">
        <f>'Detall Despeses '!D68</f>
        <v>ACOLLIDA</v>
      </c>
      <c r="N57" s="42">
        <f>'Detall Despeses '!E68</f>
        <v>0</v>
      </c>
      <c r="O57" s="48">
        <f t="shared" ref="O57" si="12">SUM(P57:Q57)</f>
        <v>0</v>
      </c>
      <c r="P57" s="21"/>
      <c r="Q57" s="21"/>
      <c r="R57" s="4"/>
    </row>
    <row r="58" spans="1:20" ht="15" outlineLevel="1" x14ac:dyDescent="0.2">
      <c r="A58" s="80"/>
      <c r="B58" s="12"/>
      <c r="C58" s="13"/>
      <c r="D58" s="28"/>
      <c r="E58" s="28"/>
      <c r="F58" s="28"/>
      <c r="G58" s="10"/>
      <c r="H58" s="10"/>
      <c r="I58" s="4"/>
      <c r="K58" s="12"/>
      <c r="L58" s="13"/>
      <c r="M58" s="28"/>
      <c r="N58" s="28"/>
      <c r="O58" s="28"/>
      <c r="P58" s="10"/>
      <c r="Q58" s="10"/>
      <c r="R58" s="4"/>
    </row>
    <row r="59" spans="1:20" ht="15" x14ac:dyDescent="0.2">
      <c r="A59" s="80"/>
      <c r="B59" s="12"/>
      <c r="C59" s="13"/>
      <c r="D59" s="28"/>
      <c r="E59" s="28"/>
      <c r="F59" s="28"/>
      <c r="G59" s="10"/>
      <c r="H59" s="10"/>
      <c r="I59" s="4"/>
      <c r="K59" s="12"/>
      <c r="L59" s="13"/>
      <c r="M59" s="28"/>
      <c r="N59" s="28"/>
      <c r="O59" s="28"/>
      <c r="P59" s="10"/>
      <c r="Q59" s="10"/>
      <c r="R59" s="4"/>
    </row>
    <row r="60" spans="1:20" ht="20.25" x14ac:dyDescent="0.2">
      <c r="A60" s="1"/>
      <c r="B60" s="12"/>
      <c r="C60" s="8"/>
      <c r="D60" s="10"/>
      <c r="E60" s="29" t="s">
        <v>6</v>
      </c>
      <c r="F60" s="29" t="s">
        <v>5</v>
      </c>
      <c r="G60" s="5" t="str">
        <f>G6</f>
        <v>Desembre</v>
      </c>
      <c r="H60" s="5" t="str">
        <f>H6</f>
        <v>Agost</v>
      </c>
      <c r="I60" s="4"/>
      <c r="K60" s="7"/>
      <c r="L60" s="8"/>
      <c r="M60" s="28"/>
      <c r="N60" s="29" t="s">
        <v>6</v>
      </c>
      <c r="O60" s="29" t="s">
        <v>5</v>
      </c>
      <c r="P60" s="5" t="str">
        <f>P6</f>
        <v>Desembre</v>
      </c>
      <c r="Q60" s="5" t="str">
        <f>Q6</f>
        <v>Agost</v>
      </c>
      <c r="R60" s="4"/>
    </row>
    <row r="61" spans="1:20" ht="20.25" x14ac:dyDescent="0.2">
      <c r="A61" s="1"/>
      <c r="B61" s="115">
        <v>4</v>
      </c>
      <c r="C61" s="116"/>
      <c r="D61" s="61" t="s">
        <v>25</v>
      </c>
      <c r="E61" s="24">
        <f>SUM(E63:E64)</f>
        <v>1992.8999999999999</v>
      </c>
      <c r="F61" s="24">
        <f>SUM(F63:F64)</f>
        <v>1509.8999999999999</v>
      </c>
      <c r="G61" s="37">
        <f>SUM(G63:G64)</f>
        <v>0</v>
      </c>
      <c r="H61" s="40">
        <f>SUM(H63:H64)</f>
        <v>1509.8999999999999</v>
      </c>
      <c r="I61" s="4"/>
      <c r="K61" s="77">
        <v>4</v>
      </c>
      <c r="L61" s="49"/>
      <c r="M61" s="61" t="s">
        <v>25</v>
      </c>
      <c r="N61" s="24">
        <f>SUM(N63:N66)</f>
        <v>1792.8999999999999</v>
      </c>
      <c r="O61" s="24">
        <f>SUM(P61:Q61)</f>
        <v>1131.7784999999999</v>
      </c>
      <c r="P61" s="37">
        <f>SUM(P63:P66)</f>
        <v>0</v>
      </c>
      <c r="Q61" s="40">
        <f>SUM(Q63:Q66)</f>
        <v>1131.7784999999999</v>
      </c>
      <c r="R61" s="4"/>
    </row>
    <row r="62" spans="1:20" ht="16.5" outlineLevel="1" x14ac:dyDescent="0.2">
      <c r="A62" s="1"/>
      <c r="B62" s="12"/>
      <c r="C62" s="8"/>
      <c r="D62" s="11" t="s">
        <v>2</v>
      </c>
      <c r="E62" s="11">
        <f>F61-E61</f>
        <v>-483</v>
      </c>
      <c r="F62" s="33">
        <f>E62/E61</f>
        <v>-0.24236037934668073</v>
      </c>
      <c r="G62" s="11"/>
      <c r="H62" s="64"/>
      <c r="I62" s="4"/>
      <c r="K62" s="12"/>
      <c r="L62" s="8"/>
      <c r="M62" s="11" t="s">
        <v>2</v>
      </c>
      <c r="N62" s="11">
        <f>O61-N61</f>
        <v>-661.12149999999997</v>
      </c>
      <c r="O62" s="38">
        <f>N62/N61</f>
        <v>-0.3687442132857382</v>
      </c>
      <c r="P62" s="11"/>
      <c r="Q62" s="64"/>
      <c r="R62" s="4"/>
    </row>
    <row r="63" spans="1:20" ht="15" outlineLevel="1" x14ac:dyDescent="0.2">
      <c r="A63" s="1"/>
      <c r="B63" s="12"/>
      <c r="C63" s="13"/>
      <c r="D63" s="66" t="s">
        <v>109</v>
      </c>
      <c r="E63" s="42">
        <f>'Detall Ingressos'!E60</f>
        <v>1692.8999999999999</v>
      </c>
      <c r="F63" s="48">
        <f>SUM(G63:H63)</f>
        <v>1509.8999999999999</v>
      </c>
      <c r="G63" s="48">
        <v>0</v>
      </c>
      <c r="H63" s="48">
        <f>G82*0.15</f>
        <v>1509.8999999999999</v>
      </c>
      <c r="I63" s="4"/>
      <c r="K63" s="12"/>
      <c r="L63" s="13"/>
      <c r="M63" s="65" t="str">
        <f>'Detall Despeses '!D75</f>
        <v>Sou Secretaria (15% del total)</v>
      </c>
      <c r="N63" s="42">
        <f>'Detall Despeses '!E75</f>
        <v>1692.8999999999999</v>
      </c>
      <c r="O63" s="48">
        <f>SUM(P63:Q63)</f>
        <v>1131.7784999999999</v>
      </c>
      <c r="P63" s="25">
        <f>$P$82*0.15</f>
        <v>0</v>
      </c>
      <c r="Q63" s="25">
        <f>$Q$82*0.15</f>
        <v>1131.7784999999999</v>
      </c>
      <c r="R63" s="4"/>
    </row>
    <row r="64" spans="1:20" ht="15" outlineLevel="1" x14ac:dyDescent="0.2">
      <c r="A64" s="1"/>
      <c r="B64" s="12"/>
      <c r="C64" s="13"/>
      <c r="D64" s="65" t="s">
        <v>68</v>
      </c>
      <c r="E64" s="42">
        <f>'Detall Ingressos'!E61</f>
        <v>300</v>
      </c>
      <c r="F64" s="48">
        <f>SUM(G64:H64)</f>
        <v>0</v>
      </c>
      <c r="G64" s="21"/>
      <c r="H64" s="21"/>
      <c r="I64" s="4"/>
      <c r="K64" s="12"/>
      <c r="L64" s="13"/>
      <c r="M64" s="65" t="str">
        <f>'Detall Despeses '!D76</f>
        <v>Facturació activitats científicas</v>
      </c>
      <c r="N64" s="42">
        <f>'Detall Despeses '!E76</f>
        <v>100</v>
      </c>
      <c r="O64" s="48">
        <f t="shared" ref="O64:O66" si="13">SUM(P64:Q64)</f>
        <v>0</v>
      </c>
      <c r="P64" s="21"/>
      <c r="Q64" s="21"/>
      <c r="R64" s="4"/>
    </row>
    <row r="65" spans="1:18" ht="15" outlineLevel="1" x14ac:dyDescent="0.2">
      <c r="A65" s="1"/>
      <c r="B65" s="12"/>
      <c r="C65" s="13"/>
      <c r="D65" s="65" t="s">
        <v>111</v>
      </c>
      <c r="E65" s="42"/>
      <c r="F65" s="48">
        <f>SUM(G65:H65)</f>
        <v>0</v>
      </c>
      <c r="G65" s="21"/>
      <c r="H65" s="21"/>
      <c r="I65" s="4"/>
      <c r="K65" s="12"/>
      <c r="L65" s="13"/>
      <c r="M65" s="65" t="str">
        <f>'Detall Despeses '!D77</f>
        <v>Samarretes</v>
      </c>
      <c r="N65" s="42">
        <f>'Detall Despeses '!E77</f>
        <v>0</v>
      </c>
      <c r="O65" s="48">
        <f t="shared" si="13"/>
        <v>0</v>
      </c>
      <c r="P65" s="21"/>
      <c r="Q65" s="21"/>
      <c r="R65" s="4"/>
    </row>
    <row r="66" spans="1:18" ht="15" outlineLevel="1" x14ac:dyDescent="0.2">
      <c r="A66" s="1"/>
      <c r="B66" s="12"/>
      <c r="C66" s="13"/>
      <c r="D66" s="28"/>
      <c r="E66" s="28"/>
      <c r="F66" s="28"/>
      <c r="G66" s="10"/>
      <c r="H66" s="10"/>
      <c r="I66" s="4"/>
      <c r="K66" s="12"/>
      <c r="L66" s="13"/>
      <c r="M66" s="65" t="str">
        <f>'Detall Despeses '!D78</f>
        <v>Coral (quotas)</v>
      </c>
      <c r="N66" s="42">
        <f>'Detall Despeses '!E78</f>
        <v>0</v>
      </c>
      <c r="O66" s="48">
        <f t="shared" si="13"/>
        <v>0</v>
      </c>
      <c r="P66" s="21"/>
      <c r="Q66" s="21"/>
      <c r="R66" s="4"/>
    </row>
    <row r="67" spans="1:18" ht="15" x14ac:dyDescent="0.2">
      <c r="A67" s="1"/>
      <c r="B67" s="12"/>
      <c r="C67" s="13"/>
      <c r="D67" s="28"/>
      <c r="E67" s="28"/>
      <c r="F67" s="28"/>
      <c r="G67" s="10"/>
      <c r="H67" s="10"/>
      <c r="I67" s="4"/>
      <c r="K67" s="12"/>
      <c r="L67" s="13"/>
      <c r="M67" s="28"/>
      <c r="N67" s="28"/>
      <c r="O67" s="28"/>
      <c r="P67" s="10"/>
      <c r="Q67" s="10"/>
      <c r="R67" s="4"/>
    </row>
    <row r="68" spans="1:18" ht="20.25" x14ac:dyDescent="0.2">
      <c r="A68" s="1"/>
      <c r="B68" s="12"/>
      <c r="C68" s="8"/>
      <c r="D68" s="10"/>
      <c r="E68" s="29" t="s">
        <v>6</v>
      </c>
      <c r="F68" s="29" t="s">
        <v>5</v>
      </c>
      <c r="G68" s="5" t="str">
        <f>G6</f>
        <v>Desembre</v>
      </c>
      <c r="H68" s="5" t="str">
        <f>H6</f>
        <v>Agost</v>
      </c>
      <c r="I68" s="4"/>
      <c r="K68" s="7"/>
      <c r="L68" s="8"/>
      <c r="M68" s="28"/>
      <c r="N68" s="29" t="s">
        <v>6</v>
      </c>
      <c r="O68" s="29" t="s">
        <v>5</v>
      </c>
      <c r="P68" s="5" t="str">
        <f>P6</f>
        <v>Desembre</v>
      </c>
      <c r="Q68" s="5" t="str">
        <f>Q6</f>
        <v>Agost</v>
      </c>
      <c r="R68" s="4"/>
    </row>
    <row r="69" spans="1:18" ht="20.25" x14ac:dyDescent="0.2">
      <c r="A69" s="1"/>
      <c r="B69" s="115">
        <v>5</v>
      </c>
      <c r="C69" s="116"/>
      <c r="D69" s="61" t="s">
        <v>26</v>
      </c>
      <c r="E69" s="24">
        <f>SUM(E71:E72)</f>
        <v>564.30000000000007</v>
      </c>
      <c r="F69" s="24">
        <f>SUM(F71:F72)</f>
        <v>503.3</v>
      </c>
      <c r="G69" s="37">
        <f>SUM(G71:G72)</f>
        <v>0</v>
      </c>
      <c r="H69" s="37">
        <f>SUM(H71:H72)</f>
        <v>503.3</v>
      </c>
      <c r="I69" s="4"/>
      <c r="K69" s="77">
        <v>5</v>
      </c>
      <c r="L69" s="49"/>
      <c r="M69" s="61" t="s">
        <v>26</v>
      </c>
      <c r="N69" s="24">
        <f>SUM(N71:N72)</f>
        <v>564.30000000000007</v>
      </c>
      <c r="O69" s="24">
        <f>SUM(P69:Q69)</f>
        <v>754.51900000000001</v>
      </c>
      <c r="P69" s="37">
        <f>SUM(P72:P79)</f>
        <v>0</v>
      </c>
      <c r="Q69" s="37">
        <f>SUM(Q72:Q79)</f>
        <v>754.51900000000001</v>
      </c>
      <c r="R69" s="4"/>
    </row>
    <row r="70" spans="1:18" ht="16.5" outlineLevel="1" x14ac:dyDescent="0.2">
      <c r="A70" s="1"/>
      <c r="B70" s="12"/>
      <c r="C70" s="8"/>
      <c r="D70" s="11" t="s">
        <v>2</v>
      </c>
      <c r="E70" s="11">
        <f>F69-E69</f>
        <v>-61.000000000000057</v>
      </c>
      <c r="F70" s="33">
        <f>E70/E69</f>
        <v>-0.10809852915116082</v>
      </c>
      <c r="G70" s="11"/>
      <c r="H70" s="64"/>
      <c r="I70" s="4"/>
      <c r="K70" s="12"/>
      <c r="L70" s="8"/>
      <c r="M70" s="11" t="s">
        <v>2</v>
      </c>
      <c r="N70" s="11">
        <f>O69-N69</f>
        <v>190.21899999999994</v>
      </c>
      <c r="O70" s="38">
        <f>N70/N69</f>
        <v>0.33708842814105955</v>
      </c>
      <c r="P70" s="11"/>
      <c r="Q70" s="64"/>
      <c r="R70" s="4"/>
    </row>
    <row r="71" spans="1:18" ht="15" outlineLevel="1" x14ac:dyDescent="0.2">
      <c r="A71" s="1"/>
      <c r="B71" s="12"/>
      <c r="C71" s="13"/>
      <c r="D71" s="66" t="s">
        <v>69</v>
      </c>
      <c r="E71" s="42">
        <f>'Detall Ingressos'!E70</f>
        <v>564.30000000000007</v>
      </c>
      <c r="F71" s="48">
        <f>SUM(G71:H71)</f>
        <v>503.3</v>
      </c>
      <c r="G71" s="48">
        <v>0</v>
      </c>
      <c r="H71" s="48">
        <f>G82*0.05</f>
        <v>503.3</v>
      </c>
      <c r="I71" s="4"/>
      <c r="K71" s="12"/>
      <c r="L71" s="13"/>
      <c r="M71" s="65" t="str">
        <f>'Detall Despeses '!D84</f>
        <v>Sou Secretaria (5% del total)</v>
      </c>
      <c r="N71" s="42">
        <f>'Detall Despeses '!E84</f>
        <v>564.30000000000007</v>
      </c>
      <c r="O71" s="25">
        <f>SUM(P71:Q71)</f>
        <v>377.2595</v>
      </c>
      <c r="P71" s="25">
        <f>$P$82*0.05</f>
        <v>0</v>
      </c>
      <c r="Q71" s="25">
        <f>$Q$82*0.05</f>
        <v>377.2595</v>
      </c>
      <c r="R71" s="4"/>
    </row>
    <row r="72" spans="1:18" ht="15" outlineLevel="1" x14ac:dyDescent="0.2">
      <c r="A72" s="1"/>
      <c r="B72" s="12"/>
      <c r="C72" s="13"/>
      <c r="D72" s="65" t="s">
        <v>15</v>
      </c>
      <c r="E72" s="42">
        <f>'Detall Ingressos'!E71</f>
        <v>0</v>
      </c>
      <c r="F72" s="48">
        <f>SUM(G72:H72)</f>
        <v>0</v>
      </c>
      <c r="G72" s="21"/>
      <c r="H72" s="21"/>
      <c r="I72" s="4"/>
      <c r="K72" s="12"/>
      <c r="L72" s="13"/>
      <c r="M72" s="65">
        <f>'Detall Despeses '!D85</f>
        <v>0</v>
      </c>
      <c r="N72" s="42">
        <f>'Detall Despeses '!E85</f>
        <v>0</v>
      </c>
      <c r="O72" s="25">
        <f>SUM(P72:Q72)</f>
        <v>0</v>
      </c>
      <c r="P72" s="21"/>
      <c r="Q72" s="21"/>
      <c r="R72" s="4"/>
    </row>
    <row r="73" spans="1:18" ht="15" x14ac:dyDescent="0.2">
      <c r="A73" s="1"/>
      <c r="B73" s="12"/>
      <c r="C73" s="13"/>
      <c r="D73" s="28"/>
      <c r="E73" s="28"/>
      <c r="F73" s="28"/>
      <c r="G73" s="10"/>
      <c r="H73" s="10"/>
      <c r="I73" s="4"/>
      <c r="K73" s="12"/>
      <c r="L73" s="13"/>
      <c r="M73" s="28"/>
      <c r="N73" s="28"/>
      <c r="O73" s="28"/>
      <c r="P73" s="10"/>
      <c r="Q73" s="10"/>
      <c r="R73" s="4"/>
    </row>
    <row r="74" spans="1:18" ht="20.25" x14ac:dyDescent="0.2">
      <c r="A74" s="1"/>
      <c r="B74" s="12"/>
      <c r="C74" s="8"/>
      <c r="D74" s="10"/>
      <c r="E74" s="29" t="s">
        <v>6</v>
      </c>
      <c r="F74" s="29" t="s">
        <v>5</v>
      </c>
      <c r="G74" s="5" t="str">
        <f>G6</f>
        <v>Desembre</v>
      </c>
      <c r="H74" s="5" t="str">
        <f>H6</f>
        <v>Agost</v>
      </c>
      <c r="I74" s="4"/>
      <c r="K74" s="7"/>
      <c r="L74" s="8"/>
      <c r="M74" s="28"/>
      <c r="N74" s="29" t="s">
        <v>6</v>
      </c>
      <c r="O74" s="29" t="s">
        <v>5</v>
      </c>
      <c r="P74" s="5" t="str">
        <f>P6</f>
        <v>Desembre</v>
      </c>
      <c r="Q74" s="5" t="str">
        <f>Q6</f>
        <v>Agost</v>
      </c>
      <c r="R74" s="4"/>
    </row>
    <row r="75" spans="1:18" ht="20.25" x14ac:dyDescent="0.2">
      <c r="A75" s="1"/>
      <c r="B75" s="115">
        <v>6</v>
      </c>
      <c r="C75" s="116"/>
      <c r="D75" s="61" t="s">
        <v>24</v>
      </c>
      <c r="E75" s="24">
        <f>SUM(E77:E78)</f>
        <v>564.30000000000007</v>
      </c>
      <c r="F75" s="24">
        <f>SUM(F77:F78)</f>
        <v>503.3</v>
      </c>
      <c r="G75" s="37">
        <f>SUM(G77:G78)</f>
        <v>0</v>
      </c>
      <c r="H75" s="37">
        <f>SUM(H77:H78)</f>
        <v>503.3</v>
      </c>
      <c r="I75" s="4"/>
      <c r="K75" s="77">
        <v>6</v>
      </c>
      <c r="L75" s="49"/>
      <c r="M75" s="61" t="s">
        <v>24</v>
      </c>
      <c r="N75" s="24">
        <f>SUM(N77:N78)</f>
        <v>564.30000000000007</v>
      </c>
      <c r="O75" s="24">
        <f>SUM(P75:Q75)</f>
        <v>377.2595</v>
      </c>
      <c r="P75" s="37">
        <f>SUM(P77:P78)</f>
        <v>0</v>
      </c>
      <c r="Q75" s="37">
        <f>SUM(Q77:Q78)</f>
        <v>377.2595</v>
      </c>
      <c r="R75" s="4"/>
    </row>
    <row r="76" spans="1:18" ht="16.5" outlineLevel="1" x14ac:dyDescent="0.2">
      <c r="A76" s="1"/>
      <c r="B76" s="12"/>
      <c r="C76" s="8"/>
      <c r="D76" s="11" t="s">
        <v>2</v>
      </c>
      <c r="E76" s="11">
        <f>F75-E75</f>
        <v>-61.000000000000057</v>
      </c>
      <c r="F76" s="33">
        <f>E76/E75</f>
        <v>-0.10809852915116082</v>
      </c>
      <c r="G76" s="11"/>
      <c r="H76" s="64"/>
      <c r="I76" s="4"/>
      <c r="K76" s="12"/>
      <c r="L76" s="8"/>
      <c r="M76" s="11" t="s">
        <v>2</v>
      </c>
      <c r="N76" s="11">
        <f>O75-N75</f>
        <v>-187.04050000000007</v>
      </c>
      <c r="O76" s="33">
        <f>N76/N75</f>
        <v>-0.33145578592947023</v>
      </c>
      <c r="P76" s="11"/>
      <c r="Q76" s="64"/>
      <c r="R76" s="4"/>
    </row>
    <row r="77" spans="1:18" ht="15" outlineLevel="1" x14ac:dyDescent="0.2">
      <c r="A77" s="1"/>
      <c r="B77" s="12"/>
      <c r="C77" s="13"/>
      <c r="D77" s="66" t="s">
        <v>69</v>
      </c>
      <c r="E77" s="42">
        <f>'Detall Ingressos'!E80</f>
        <v>564.30000000000007</v>
      </c>
      <c r="F77" s="48">
        <f>SUM(G77:H77)</f>
        <v>503.3</v>
      </c>
      <c r="G77" s="48">
        <v>0</v>
      </c>
      <c r="H77" s="48">
        <f>G82*0.05</f>
        <v>503.3</v>
      </c>
      <c r="I77" s="4"/>
      <c r="K77" s="12"/>
      <c r="L77" s="13"/>
      <c r="M77" s="65" t="str">
        <f>'Detall Despeses '!D93</f>
        <v>Sou Secretaria (5% del total)</v>
      </c>
      <c r="N77" s="42">
        <f>'Detall Despeses '!E93</f>
        <v>564.30000000000007</v>
      </c>
      <c r="O77" s="25">
        <f>SUM(P77:Q77)</f>
        <v>377.2595</v>
      </c>
      <c r="P77" s="25">
        <f>$P$82*0.05</f>
        <v>0</v>
      </c>
      <c r="Q77" s="25">
        <f>$Q$82*0.05</f>
        <v>377.2595</v>
      </c>
      <c r="R77" s="4"/>
    </row>
    <row r="78" spans="1:18" ht="15" outlineLevel="1" x14ac:dyDescent="0.2">
      <c r="A78" s="1"/>
      <c r="B78" s="12"/>
      <c r="C78" s="13"/>
      <c r="D78" s="65" t="s">
        <v>15</v>
      </c>
      <c r="E78" s="42">
        <f>'Detall Ingressos'!E81</f>
        <v>0</v>
      </c>
      <c r="F78" s="48">
        <f>SUM(G78:H78)</f>
        <v>0</v>
      </c>
      <c r="G78" s="21"/>
      <c r="H78" s="21"/>
      <c r="I78" s="4"/>
      <c r="K78" s="12"/>
      <c r="L78" s="13"/>
      <c r="M78" s="65" t="s">
        <v>132</v>
      </c>
      <c r="N78" s="42">
        <f>'Detall Despeses '!E94</f>
        <v>0</v>
      </c>
      <c r="O78" s="25">
        <f>SUM(P78:Q78)</f>
        <v>0</v>
      </c>
      <c r="P78" s="21"/>
      <c r="Q78" s="21"/>
      <c r="R78" s="4"/>
    </row>
    <row r="79" spans="1:18" ht="15" x14ac:dyDescent="0.2">
      <c r="A79" s="1"/>
      <c r="B79" s="12"/>
      <c r="C79" s="13"/>
      <c r="D79" s="28"/>
      <c r="E79" s="28"/>
      <c r="F79" s="28"/>
      <c r="G79" s="10"/>
      <c r="H79" s="10"/>
      <c r="I79" s="4"/>
      <c r="K79" s="12"/>
      <c r="L79" s="13"/>
      <c r="M79" s="28"/>
      <c r="N79" s="28"/>
      <c r="O79" s="28"/>
      <c r="P79" s="10"/>
      <c r="Q79" s="10"/>
      <c r="R79" s="4"/>
    </row>
    <row r="80" spans="1:18" ht="15" x14ac:dyDescent="0.2">
      <c r="B80" s="15"/>
      <c r="C80" s="16"/>
      <c r="D80" s="17"/>
      <c r="E80" s="17"/>
      <c r="F80" s="17"/>
      <c r="G80" s="18"/>
      <c r="H80" s="18"/>
      <c r="I80" s="19"/>
      <c r="K80" s="15"/>
      <c r="L80" s="16"/>
      <c r="M80" s="17"/>
      <c r="N80" s="17"/>
      <c r="O80" s="17"/>
      <c r="P80" s="18"/>
      <c r="Q80" s="18"/>
      <c r="R80" s="19"/>
    </row>
    <row r="82" spans="6:17" ht="14.25" x14ac:dyDescent="0.2">
      <c r="F82" s="65" t="s">
        <v>96</v>
      </c>
      <c r="G82" s="100">
        <v>10066</v>
      </c>
      <c r="H82" s="21" t="s">
        <v>97</v>
      </c>
      <c r="O82" s="65" t="s">
        <v>87</v>
      </c>
      <c r="P82" s="100">
        <v>0</v>
      </c>
      <c r="Q82" s="100">
        <v>7545.19</v>
      </c>
    </row>
    <row r="84" spans="6:17" x14ac:dyDescent="0.2">
      <c r="P84" s="95" t="s">
        <v>98</v>
      </c>
      <c r="Q84" s="95" t="s">
        <v>99</v>
      </c>
    </row>
  </sheetData>
  <mergeCells count="10">
    <mergeCell ref="B75:C75"/>
    <mergeCell ref="B61:C61"/>
    <mergeCell ref="B69:C69"/>
    <mergeCell ref="M3:M4"/>
    <mergeCell ref="N3:Q4"/>
    <mergeCell ref="B28:C28"/>
    <mergeCell ref="B13:C13"/>
    <mergeCell ref="B52:C52"/>
    <mergeCell ref="D3:D4"/>
    <mergeCell ref="E3:I4"/>
  </mergeCells>
  <pageMargins left="0.25" right="0.25" top="0.75" bottom="0.75" header="0.3" footer="0.3"/>
  <pageSetup paperSize="9" scale="55" orientation="landscape" horizontalDpi="4294967293" verticalDpi="4294967293" r:id="rId1"/>
  <ignoredErrors>
    <ignoredError sqref="F14 O13:O14 F29 O28:O29 O52:O53 O61:O62 O75:O76 O70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J85"/>
  <sheetViews>
    <sheetView topLeftCell="A16" zoomScale="60" zoomScaleNormal="60" workbookViewId="0">
      <selection activeCell="G26" sqref="G26:G38"/>
    </sheetView>
  </sheetViews>
  <sheetFormatPr baseColWidth="10" defaultRowHeight="12.75" x14ac:dyDescent="0.2"/>
  <cols>
    <col min="4" max="4" width="33.7109375" customWidth="1"/>
    <col min="5" max="5" width="23.28515625" customWidth="1"/>
    <col min="6" max="7" width="15.28515625" customWidth="1"/>
    <col min="8" max="8" width="9.28515625" customWidth="1"/>
    <col min="9" max="9" width="14.28515625" customWidth="1"/>
    <col min="10" max="10" width="34.140625" customWidth="1"/>
    <col min="11" max="11" width="16.42578125" bestFit="1" customWidth="1"/>
    <col min="12" max="12" width="9" customWidth="1"/>
    <col min="13" max="13" width="13.140625" customWidth="1"/>
  </cols>
  <sheetData>
    <row r="4" spans="2:10" ht="20.25" x14ac:dyDescent="0.2">
      <c r="B4" s="12"/>
      <c r="C4" s="13"/>
      <c r="D4" s="14"/>
      <c r="E4" s="23" t="s">
        <v>31</v>
      </c>
      <c r="F4" s="5" t="s">
        <v>29</v>
      </c>
      <c r="G4" s="5" t="s">
        <v>34</v>
      </c>
      <c r="H4" s="5" t="s">
        <v>30</v>
      </c>
      <c r="I4" s="5"/>
      <c r="J4" s="4"/>
    </row>
    <row r="5" spans="2:10" ht="20.25" x14ac:dyDescent="0.2">
      <c r="B5" s="126" t="s">
        <v>107</v>
      </c>
      <c r="C5" s="127"/>
      <c r="D5" s="128"/>
      <c r="E5" s="31">
        <f>PRODUCT(F5*G5*H5)</f>
        <v>11286</v>
      </c>
      <c r="F5" s="39">
        <v>66</v>
      </c>
      <c r="G5" s="45">
        <v>171</v>
      </c>
      <c r="H5" s="45">
        <v>1</v>
      </c>
      <c r="I5" s="47"/>
      <c r="J5" s="4"/>
    </row>
    <row r="6" spans="2:10" ht="15" x14ac:dyDescent="0.2">
      <c r="B6" s="15"/>
      <c r="C6" s="16"/>
      <c r="D6" s="17"/>
      <c r="E6" s="17"/>
      <c r="F6" s="17"/>
      <c r="G6" s="18"/>
      <c r="H6" s="18"/>
      <c r="I6" s="18"/>
      <c r="J6" s="19"/>
    </row>
    <row r="7" spans="2:10" ht="15" x14ac:dyDescent="0.2">
      <c r="B7" s="12"/>
      <c r="C7" s="13"/>
      <c r="D7" s="44"/>
      <c r="E7" s="44"/>
      <c r="F7" s="44"/>
      <c r="G7" s="44"/>
      <c r="H7" s="44"/>
      <c r="I7" s="44"/>
      <c r="J7" s="4"/>
    </row>
    <row r="8" spans="2:10" ht="20.25" x14ac:dyDescent="0.2">
      <c r="B8" s="12"/>
      <c r="C8" s="13"/>
      <c r="D8" s="14"/>
      <c r="E8" s="23" t="s">
        <v>31</v>
      </c>
      <c r="F8" s="5"/>
      <c r="G8" s="5"/>
      <c r="H8" s="5"/>
      <c r="I8" s="5"/>
      <c r="J8" s="4"/>
    </row>
    <row r="9" spans="2:10" ht="20.25" x14ac:dyDescent="0.2">
      <c r="B9" s="126" t="s">
        <v>57</v>
      </c>
      <c r="C9" s="127"/>
      <c r="D9" s="128"/>
      <c r="E9" s="31">
        <f>SUM(E11:E16)</f>
        <v>28185.8</v>
      </c>
      <c r="F9" s="5"/>
      <c r="G9" s="5"/>
      <c r="H9" s="5"/>
      <c r="I9" s="5"/>
      <c r="J9" s="4"/>
    </row>
    <row r="10" spans="2:10" ht="17.25" x14ac:dyDescent="0.2">
      <c r="B10" s="12"/>
      <c r="C10" s="8"/>
      <c r="D10" s="11" t="s">
        <v>2</v>
      </c>
      <c r="E10" s="11" t="s">
        <v>48</v>
      </c>
      <c r="F10" s="5"/>
      <c r="G10" s="5"/>
      <c r="H10" s="5"/>
      <c r="I10" s="5"/>
      <c r="J10" s="4"/>
    </row>
    <row r="11" spans="2:10" ht="17.25" x14ac:dyDescent="0.2">
      <c r="B11" s="12"/>
      <c r="C11" s="13"/>
      <c r="D11" s="50" t="s">
        <v>21</v>
      </c>
      <c r="E11" s="22">
        <v>2580</v>
      </c>
      <c r="F11" s="5"/>
      <c r="G11" s="5"/>
      <c r="H11" s="5"/>
      <c r="I11" s="5"/>
      <c r="J11" s="4"/>
    </row>
    <row r="12" spans="2:10" ht="17.25" x14ac:dyDescent="0.2">
      <c r="B12" s="12"/>
      <c r="C12" s="13"/>
      <c r="D12" s="51" t="s">
        <v>104</v>
      </c>
      <c r="E12" s="25">
        <f>E5*0.3</f>
        <v>3385.7999999999997</v>
      </c>
      <c r="F12" s="5"/>
      <c r="G12" s="5"/>
      <c r="H12" s="5"/>
      <c r="I12" s="5"/>
      <c r="J12" s="4"/>
    </row>
    <row r="13" spans="2:10" ht="17.25" x14ac:dyDescent="0.2">
      <c r="B13" s="12"/>
      <c r="C13" s="13"/>
      <c r="D13" s="50" t="s">
        <v>15</v>
      </c>
      <c r="E13" s="22">
        <v>0</v>
      </c>
      <c r="F13" s="5"/>
      <c r="G13" s="5"/>
      <c r="H13" s="5"/>
      <c r="I13" s="5"/>
      <c r="J13" s="4"/>
    </row>
    <row r="14" spans="2:10" ht="17.25" x14ac:dyDescent="0.2">
      <c r="B14" s="12"/>
      <c r="C14" s="13"/>
      <c r="D14" s="50" t="s">
        <v>4</v>
      </c>
      <c r="E14" s="94">
        <v>1800</v>
      </c>
      <c r="F14" s="5"/>
      <c r="G14" s="5"/>
      <c r="H14" s="5"/>
      <c r="I14" s="5"/>
      <c r="J14" s="4"/>
    </row>
    <row r="15" spans="2:10" ht="17.25" x14ac:dyDescent="0.2">
      <c r="B15" s="12"/>
      <c r="C15" s="13"/>
      <c r="D15" s="50" t="s">
        <v>0</v>
      </c>
      <c r="E15" s="22">
        <v>350</v>
      </c>
      <c r="F15" s="5"/>
      <c r="G15" s="5"/>
      <c r="H15" s="5"/>
      <c r="I15" s="5"/>
      <c r="J15" s="4"/>
    </row>
    <row r="16" spans="2:10" ht="17.25" x14ac:dyDescent="0.2">
      <c r="B16" s="12"/>
      <c r="C16" s="13"/>
      <c r="D16" s="50" t="s">
        <v>51</v>
      </c>
      <c r="E16" s="25">
        <f>PRODUCT(F16*G16*H16)</f>
        <v>20070</v>
      </c>
      <c r="F16" s="21">
        <v>10</v>
      </c>
      <c r="G16" s="46">
        <v>223</v>
      </c>
      <c r="H16" s="46">
        <v>9</v>
      </c>
      <c r="I16" s="73"/>
      <c r="J16" s="74"/>
    </row>
    <row r="17" spans="2:10" ht="15" x14ac:dyDescent="0.2">
      <c r="B17" s="15"/>
      <c r="C17" s="16"/>
      <c r="D17" s="17"/>
      <c r="E17" s="17"/>
      <c r="F17" s="81" t="s">
        <v>29</v>
      </c>
      <c r="G17" s="82" t="s">
        <v>65</v>
      </c>
      <c r="H17" s="82" t="s">
        <v>63</v>
      </c>
      <c r="I17" s="18"/>
      <c r="J17" s="19"/>
    </row>
    <row r="18" spans="2:10" ht="15" x14ac:dyDescent="0.2">
      <c r="B18" s="12"/>
      <c r="C18" s="13"/>
      <c r="D18" s="43"/>
      <c r="E18" s="43"/>
      <c r="F18" s="43"/>
      <c r="G18" s="10"/>
      <c r="H18" s="10"/>
      <c r="I18" s="10"/>
      <c r="J18" s="4"/>
    </row>
    <row r="19" spans="2:10" ht="20.25" x14ac:dyDescent="0.2">
      <c r="B19" s="12"/>
      <c r="C19" s="13"/>
      <c r="D19" s="14"/>
      <c r="E19" s="23" t="s">
        <v>31</v>
      </c>
      <c r="F19" s="5"/>
      <c r="G19" s="5"/>
      <c r="H19" s="5"/>
      <c r="I19" s="5"/>
      <c r="J19" s="4"/>
    </row>
    <row r="20" spans="2:10" ht="20.25" x14ac:dyDescent="0.2">
      <c r="B20" s="126" t="s">
        <v>46</v>
      </c>
      <c r="C20" s="127"/>
      <c r="D20" s="128"/>
      <c r="E20" s="31">
        <f>SUM(E22:E43)</f>
        <v>50145.8</v>
      </c>
      <c r="F20" s="5"/>
      <c r="G20" s="5"/>
      <c r="H20" s="5"/>
      <c r="I20" s="5"/>
      <c r="J20" s="4"/>
    </row>
    <row r="21" spans="2:10" ht="17.25" x14ac:dyDescent="0.2">
      <c r="B21" s="12"/>
      <c r="C21" s="8"/>
      <c r="D21" s="11" t="s">
        <v>2</v>
      </c>
      <c r="E21" s="11" t="s">
        <v>29</v>
      </c>
      <c r="F21" s="5" t="s">
        <v>29</v>
      </c>
      <c r="G21" s="5" t="s">
        <v>36</v>
      </c>
      <c r="H21" s="5" t="s">
        <v>30</v>
      </c>
      <c r="I21" s="5" t="s">
        <v>37</v>
      </c>
      <c r="J21" s="4"/>
    </row>
    <row r="22" spans="2:10" ht="17.25" x14ac:dyDescent="0.2">
      <c r="B22" s="12"/>
      <c r="C22" s="8"/>
      <c r="D22" s="51" t="s">
        <v>104</v>
      </c>
      <c r="E22" s="25">
        <f>E5*0.3</f>
        <v>3385.7999999999997</v>
      </c>
      <c r="F22" s="5"/>
      <c r="G22" s="5"/>
      <c r="H22" s="5"/>
      <c r="I22" s="5"/>
      <c r="J22" s="4"/>
    </row>
    <row r="23" spans="2:10" ht="15" x14ac:dyDescent="0.2">
      <c r="B23" s="12"/>
      <c r="C23" s="8"/>
      <c r="D23" s="46" t="s">
        <v>113</v>
      </c>
      <c r="E23" s="25">
        <f>I23+M23</f>
        <v>15120</v>
      </c>
      <c r="F23" s="21">
        <v>27</v>
      </c>
      <c r="G23" s="46">
        <v>70</v>
      </c>
      <c r="H23" s="46">
        <v>8</v>
      </c>
      <c r="I23" s="48">
        <f>PRODUCT(H23*G23*F23)</f>
        <v>15120</v>
      </c>
      <c r="J23" s="4"/>
    </row>
    <row r="24" spans="2:10" ht="15" x14ac:dyDescent="0.2">
      <c r="B24" s="12"/>
      <c r="C24" s="8"/>
      <c r="D24" s="46" t="s">
        <v>32</v>
      </c>
      <c r="E24" s="25">
        <f t="shared" ref="E24:E38" si="0">I24+M24</f>
        <v>9760</v>
      </c>
      <c r="F24" s="21">
        <v>30.5</v>
      </c>
      <c r="G24" s="46">
        <v>40</v>
      </c>
      <c r="H24" s="46">
        <v>8</v>
      </c>
      <c r="I24" s="48">
        <f>PRODUCT(H24*G24*F24)</f>
        <v>9760</v>
      </c>
      <c r="J24" s="4"/>
    </row>
    <row r="25" spans="2:10" ht="15" x14ac:dyDescent="0.2">
      <c r="B25" s="12"/>
      <c r="C25" s="8"/>
      <c r="D25" s="46" t="s">
        <v>33</v>
      </c>
      <c r="E25" s="25">
        <f t="shared" si="0"/>
        <v>5664</v>
      </c>
      <c r="F25" s="21">
        <v>29.5</v>
      </c>
      <c r="G25" s="46">
        <v>24</v>
      </c>
      <c r="H25" s="46">
        <v>8</v>
      </c>
      <c r="I25" s="48">
        <f t="shared" ref="I25:I37" si="1">PRODUCT(H25*G25*F25)</f>
        <v>5664</v>
      </c>
      <c r="J25" s="4"/>
    </row>
    <row r="26" spans="2:10" ht="15" x14ac:dyDescent="0.2">
      <c r="B26" s="12"/>
      <c r="C26" s="8"/>
      <c r="D26" s="46" t="s">
        <v>386</v>
      </c>
      <c r="E26" s="25">
        <f t="shared" si="0"/>
        <v>1104</v>
      </c>
      <c r="F26" s="21">
        <v>23</v>
      </c>
      <c r="G26" s="46">
        <v>6</v>
      </c>
      <c r="H26" s="46">
        <v>8</v>
      </c>
      <c r="I26" s="48">
        <f t="shared" si="1"/>
        <v>1104</v>
      </c>
      <c r="J26" s="4"/>
    </row>
    <row r="27" spans="2:10" ht="15" x14ac:dyDescent="0.2">
      <c r="B27" s="12"/>
      <c r="C27" s="8"/>
      <c r="D27" s="46" t="s">
        <v>387</v>
      </c>
      <c r="E27" s="25">
        <f t="shared" si="0"/>
        <v>736</v>
      </c>
      <c r="F27" s="21">
        <v>23</v>
      </c>
      <c r="G27" s="46">
        <v>4</v>
      </c>
      <c r="H27" s="46">
        <v>8</v>
      </c>
      <c r="I27" s="48">
        <f t="shared" si="1"/>
        <v>736</v>
      </c>
      <c r="J27" s="4"/>
    </row>
    <row r="28" spans="2:10" ht="15" x14ac:dyDescent="0.2">
      <c r="B28" s="12"/>
      <c r="C28" s="8"/>
      <c r="D28" s="46" t="s">
        <v>388</v>
      </c>
      <c r="E28" s="25">
        <f t="shared" si="0"/>
        <v>1288</v>
      </c>
      <c r="F28" s="21">
        <v>23</v>
      </c>
      <c r="G28" s="46">
        <v>7</v>
      </c>
      <c r="H28" s="46">
        <v>8</v>
      </c>
      <c r="I28" s="48">
        <f t="shared" si="1"/>
        <v>1288</v>
      </c>
      <c r="J28" s="4"/>
    </row>
    <row r="29" spans="2:10" ht="15" x14ac:dyDescent="0.2">
      <c r="B29" s="12"/>
      <c r="C29" s="13"/>
      <c r="D29" s="46" t="s">
        <v>114</v>
      </c>
      <c r="E29" s="25">
        <f t="shared" si="0"/>
        <v>2208</v>
      </c>
      <c r="F29" s="21">
        <v>23</v>
      </c>
      <c r="G29" s="46">
        <v>12</v>
      </c>
      <c r="H29" s="46">
        <v>8</v>
      </c>
      <c r="I29" s="48">
        <f t="shared" si="1"/>
        <v>2208</v>
      </c>
      <c r="J29" s="4"/>
    </row>
    <row r="30" spans="2:10" ht="15" x14ac:dyDescent="0.2">
      <c r="B30" s="12"/>
      <c r="C30" s="13"/>
      <c r="D30" s="46" t="s">
        <v>389</v>
      </c>
      <c r="E30" s="25">
        <f t="shared" si="0"/>
        <v>1472</v>
      </c>
      <c r="F30" s="21">
        <v>23</v>
      </c>
      <c r="G30" s="46">
        <v>8</v>
      </c>
      <c r="H30" s="46">
        <v>8</v>
      </c>
      <c r="I30" s="48">
        <f t="shared" si="1"/>
        <v>1472</v>
      </c>
      <c r="J30" s="4"/>
    </row>
    <row r="31" spans="2:10" ht="15" x14ac:dyDescent="0.2">
      <c r="B31" s="12"/>
      <c r="C31" s="13"/>
      <c r="D31" s="46" t="s">
        <v>390</v>
      </c>
      <c r="E31" s="25">
        <f t="shared" si="0"/>
        <v>1288</v>
      </c>
      <c r="F31" s="21">
        <v>23</v>
      </c>
      <c r="G31" s="46">
        <v>7</v>
      </c>
      <c r="H31" s="46">
        <v>8</v>
      </c>
      <c r="I31" s="48">
        <f t="shared" si="1"/>
        <v>1288</v>
      </c>
      <c r="J31" s="4"/>
    </row>
    <row r="32" spans="2:10" ht="15" x14ac:dyDescent="0.2">
      <c r="B32" s="12"/>
      <c r="C32" s="13"/>
      <c r="D32" s="46" t="s">
        <v>391</v>
      </c>
      <c r="E32" s="25">
        <f t="shared" si="0"/>
        <v>1472</v>
      </c>
      <c r="F32" s="21">
        <v>23</v>
      </c>
      <c r="G32" s="46">
        <v>8</v>
      </c>
      <c r="H32" s="46">
        <v>8</v>
      </c>
      <c r="I32" s="48">
        <f t="shared" si="1"/>
        <v>1472</v>
      </c>
      <c r="J32" s="4"/>
    </row>
    <row r="33" spans="2:10" ht="15" x14ac:dyDescent="0.2">
      <c r="B33" s="12"/>
      <c r="C33" s="13"/>
      <c r="D33" s="46" t="s">
        <v>392</v>
      </c>
      <c r="E33" s="25">
        <f t="shared" si="0"/>
        <v>1296</v>
      </c>
      <c r="F33" s="21">
        <v>27</v>
      </c>
      <c r="G33" s="46">
        <v>6</v>
      </c>
      <c r="H33" s="46">
        <v>8</v>
      </c>
      <c r="I33" s="48">
        <f t="shared" si="1"/>
        <v>1296</v>
      </c>
      <c r="J33" s="4"/>
    </row>
    <row r="34" spans="2:10" ht="15" x14ac:dyDescent="0.2">
      <c r="B34" s="12"/>
      <c r="C34" s="13"/>
      <c r="D34" s="46" t="s">
        <v>393</v>
      </c>
      <c r="E34" s="25">
        <f t="shared" si="0"/>
        <v>1080</v>
      </c>
      <c r="F34" s="21">
        <v>27</v>
      </c>
      <c r="G34" s="46">
        <v>5</v>
      </c>
      <c r="H34" s="46">
        <v>8</v>
      </c>
      <c r="I34" s="48">
        <f t="shared" si="1"/>
        <v>1080</v>
      </c>
      <c r="J34" s="4"/>
    </row>
    <row r="35" spans="2:10" ht="15" x14ac:dyDescent="0.2">
      <c r="B35" s="12"/>
      <c r="C35" s="13"/>
      <c r="D35" s="46" t="s">
        <v>394</v>
      </c>
      <c r="E35" s="25">
        <f t="shared" si="0"/>
        <v>1472</v>
      </c>
      <c r="F35" s="21">
        <v>23</v>
      </c>
      <c r="G35" s="46">
        <v>8</v>
      </c>
      <c r="H35" s="46">
        <v>8</v>
      </c>
      <c r="I35" s="48">
        <f t="shared" si="1"/>
        <v>1472</v>
      </c>
      <c r="J35" s="4"/>
    </row>
    <row r="36" spans="2:10" ht="15" x14ac:dyDescent="0.2">
      <c r="B36" s="12"/>
      <c r="C36" s="13"/>
      <c r="D36" s="46" t="s">
        <v>395</v>
      </c>
      <c r="E36" s="25">
        <f t="shared" si="0"/>
        <v>2800</v>
      </c>
      <c r="F36" s="21">
        <v>35</v>
      </c>
      <c r="G36" s="46">
        <v>10</v>
      </c>
      <c r="H36" s="46">
        <v>8</v>
      </c>
      <c r="I36" s="48">
        <f t="shared" si="1"/>
        <v>2800</v>
      </c>
      <c r="J36" s="4"/>
    </row>
    <row r="37" spans="2:10" ht="15" x14ac:dyDescent="0.2">
      <c r="B37" s="12"/>
      <c r="C37" s="13"/>
      <c r="D37" s="46" t="s">
        <v>88</v>
      </c>
      <c r="E37" s="25">
        <f t="shared" si="0"/>
        <v>0</v>
      </c>
      <c r="F37" s="21">
        <v>0</v>
      </c>
      <c r="G37" s="46">
        <v>0</v>
      </c>
      <c r="H37" s="46">
        <v>0</v>
      </c>
      <c r="I37" s="48">
        <f t="shared" si="1"/>
        <v>0</v>
      </c>
      <c r="J37" s="4"/>
    </row>
    <row r="38" spans="2:10" ht="15" x14ac:dyDescent="0.2">
      <c r="B38" s="12"/>
      <c r="C38" s="13"/>
      <c r="D38" s="46" t="s">
        <v>89</v>
      </c>
      <c r="E38" s="25">
        <f t="shared" si="0"/>
        <v>0</v>
      </c>
      <c r="F38" s="21">
        <v>0</v>
      </c>
      <c r="G38" s="46">
        <v>0</v>
      </c>
      <c r="H38" s="46">
        <v>0</v>
      </c>
      <c r="I38" s="48">
        <f t="shared" ref="I38" si="2">PRODUCT(H38*G38*F38)</f>
        <v>0</v>
      </c>
      <c r="J38" s="4"/>
    </row>
    <row r="39" spans="2:10" ht="15" x14ac:dyDescent="0.2">
      <c r="B39" s="12"/>
      <c r="C39" s="13"/>
      <c r="D39" s="17"/>
      <c r="E39" s="17"/>
      <c r="F39" s="17"/>
      <c r="G39" s="17"/>
      <c r="H39" s="18"/>
      <c r="I39" s="18"/>
      <c r="J39" s="4"/>
    </row>
    <row r="40" spans="2:10" ht="15" x14ac:dyDescent="0.2">
      <c r="B40" s="12"/>
      <c r="C40" s="13"/>
      <c r="D40" s="17"/>
      <c r="E40" s="17"/>
      <c r="F40" s="17"/>
      <c r="G40" s="17"/>
      <c r="H40" s="18"/>
      <c r="I40" s="18"/>
      <c r="J40" s="4"/>
    </row>
    <row r="41" spans="2:10" ht="15" x14ac:dyDescent="0.2">
      <c r="B41" s="12"/>
      <c r="C41" s="13"/>
      <c r="D41" s="17"/>
      <c r="E41" s="17"/>
      <c r="F41" s="17"/>
      <c r="G41" s="17"/>
      <c r="H41" s="18"/>
      <c r="I41" s="18"/>
      <c r="J41" s="4"/>
    </row>
    <row r="42" spans="2:10" ht="15" x14ac:dyDescent="0.2">
      <c r="B42" s="12"/>
      <c r="C42" s="13"/>
      <c r="D42" s="17"/>
      <c r="E42" s="17"/>
      <c r="F42" s="17"/>
      <c r="G42" s="17"/>
      <c r="H42" s="18"/>
      <c r="I42" s="18"/>
      <c r="J42" s="4"/>
    </row>
    <row r="43" spans="2:10" ht="15" x14ac:dyDescent="0.2">
      <c r="B43" s="12"/>
      <c r="C43" s="13"/>
      <c r="D43" s="17"/>
      <c r="E43" s="17"/>
      <c r="F43" s="17"/>
      <c r="G43" s="17"/>
      <c r="H43" s="18"/>
      <c r="I43" s="18"/>
      <c r="J43" s="4"/>
    </row>
    <row r="44" spans="2:10" ht="15" x14ac:dyDescent="0.2">
      <c r="B44" s="15"/>
      <c r="C44" s="16"/>
      <c r="D44" s="17"/>
      <c r="E44" s="17"/>
      <c r="F44" s="17"/>
      <c r="G44" s="17"/>
      <c r="H44" s="18"/>
      <c r="I44" s="18"/>
      <c r="J44" s="19"/>
    </row>
    <row r="45" spans="2:10" ht="12.75" customHeight="1" x14ac:dyDescent="0.2">
      <c r="B45" s="12"/>
      <c r="C45" s="13"/>
      <c r="D45" s="44"/>
      <c r="E45" s="44"/>
      <c r="F45" s="44"/>
      <c r="G45" s="44"/>
      <c r="H45" s="44"/>
      <c r="I45" s="44"/>
      <c r="J45" s="4"/>
    </row>
    <row r="46" spans="2:10" ht="20.25" x14ac:dyDescent="0.2">
      <c r="B46" s="12"/>
      <c r="C46" s="13"/>
      <c r="D46" s="14"/>
      <c r="E46" s="23" t="s">
        <v>31</v>
      </c>
      <c r="F46" s="5"/>
      <c r="G46" s="5"/>
      <c r="H46" s="5"/>
      <c r="I46" s="5"/>
      <c r="J46" s="4"/>
    </row>
    <row r="47" spans="2:10" ht="20.25" x14ac:dyDescent="0.2">
      <c r="B47" s="126" t="s">
        <v>45</v>
      </c>
      <c r="C47" s="127"/>
      <c r="D47" s="128"/>
      <c r="E47" s="31">
        <f>SUM(E49:E50)</f>
        <v>2492.8999999999996</v>
      </c>
      <c r="F47" s="5"/>
      <c r="G47" s="5"/>
      <c r="H47" s="5"/>
      <c r="I47" s="5"/>
      <c r="J47" s="4"/>
    </row>
    <row r="48" spans="2:10" ht="17.25" x14ac:dyDescent="0.2">
      <c r="B48" s="12"/>
      <c r="C48" s="8"/>
      <c r="D48" s="11" t="s">
        <v>2</v>
      </c>
      <c r="E48" s="11" t="s">
        <v>48</v>
      </c>
      <c r="F48" s="5" t="s">
        <v>74</v>
      </c>
      <c r="G48" s="5" t="s">
        <v>75</v>
      </c>
      <c r="H48" s="5"/>
      <c r="I48" s="5"/>
      <c r="J48" s="4"/>
    </row>
    <row r="49" spans="2:10" ht="17.25" x14ac:dyDescent="0.2">
      <c r="B49" s="12"/>
      <c r="C49" s="8"/>
      <c r="D49" s="51" t="s">
        <v>105</v>
      </c>
      <c r="E49" s="25">
        <f>E5*0.15</f>
        <v>1692.8999999999999</v>
      </c>
      <c r="F49" s="85"/>
      <c r="G49" s="86"/>
      <c r="H49" s="123"/>
      <c r="I49" s="124"/>
      <c r="J49" s="125"/>
    </row>
    <row r="50" spans="2:10" ht="17.25" x14ac:dyDescent="0.2">
      <c r="B50" s="12"/>
      <c r="C50" s="8"/>
      <c r="D50" s="83" t="s">
        <v>66</v>
      </c>
      <c r="E50" s="84">
        <f>SUM(E51:E54)</f>
        <v>800</v>
      </c>
      <c r="F50" s="84">
        <f t="shared" ref="F50:G50" si="3">SUM(F51:F54)</f>
        <v>0</v>
      </c>
      <c r="G50" s="84">
        <f t="shared" si="3"/>
        <v>0</v>
      </c>
      <c r="H50" s="123"/>
      <c r="I50" s="124"/>
      <c r="J50" s="125"/>
    </row>
    <row r="51" spans="2:10" ht="17.25" x14ac:dyDescent="0.2">
      <c r="B51" s="12"/>
      <c r="C51" s="13"/>
      <c r="D51" s="9" t="s">
        <v>49</v>
      </c>
      <c r="E51" s="22">
        <v>400</v>
      </c>
      <c r="F51" s="87"/>
      <c r="G51" s="88"/>
      <c r="H51" s="123"/>
      <c r="I51" s="124"/>
      <c r="J51" s="125"/>
    </row>
    <row r="52" spans="2:10" ht="17.25" x14ac:dyDescent="0.2">
      <c r="B52" s="12"/>
      <c r="C52" s="13"/>
      <c r="D52" s="9" t="s">
        <v>50</v>
      </c>
      <c r="E52" s="22">
        <v>400</v>
      </c>
      <c r="F52" s="85"/>
      <c r="G52" s="86"/>
      <c r="H52" s="123"/>
      <c r="I52" s="124"/>
      <c r="J52" s="125"/>
    </row>
    <row r="53" spans="2:10" ht="17.25" x14ac:dyDescent="0.2">
      <c r="B53" s="12"/>
      <c r="C53" s="13"/>
      <c r="D53" s="9" t="s">
        <v>95</v>
      </c>
      <c r="E53" s="22">
        <v>0</v>
      </c>
      <c r="F53" s="85"/>
      <c r="G53" s="86"/>
      <c r="H53" s="123"/>
      <c r="I53" s="124"/>
      <c r="J53" s="125"/>
    </row>
    <row r="54" spans="2:10" ht="17.25" x14ac:dyDescent="0.2">
      <c r="B54" s="12"/>
      <c r="C54" s="13"/>
      <c r="D54" s="9"/>
      <c r="E54" s="22"/>
      <c r="F54" s="85"/>
      <c r="G54" s="86"/>
      <c r="H54" s="123"/>
      <c r="I54" s="124"/>
      <c r="J54" s="125"/>
    </row>
    <row r="55" spans="2:10" ht="15" x14ac:dyDescent="0.2">
      <c r="B55" s="15"/>
      <c r="C55" s="16"/>
      <c r="D55" s="17"/>
      <c r="E55" s="17"/>
      <c r="F55" s="17"/>
      <c r="G55" s="18"/>
      <c r="H55" s="18"/>
      <c r="I55" s="18"/>
      <c r="J55" s="19"/>
    </row>
    <row r="56" spans="2:10" ht="15" x14ac:dyDescent="0.2">
      <c r="B56" s="12"/>
      <c r="C56" s="13"/>
      <c r="D56" s="44"/>
      <c r="E56" s="44"/>
      <c r="F56" s="44"/>
      <c r="G56" s="44"/>
      <c r="H56" s="44"/>
      <c r="I56" s="44"/>
      <c r="J56" s="4"/>
    </row>
    <row r="57" spans="2:10" ht="20.25" x14ac:dyDescent="0.2">
      <c r="B57" s="12"/>
      <c r="C57" s="13"/>
      <c r="D57" s="14"/>
      <c r="E57" s="23" t="s">
        <v>31</v>
      </c>
      <c r="F57" s="5"/>
      <c r="G57" s="5"/>
      <c r="H57" s="5"/>
      <c r="I57" s="5"/>
      <c r="J57" s="4"/>
    </row>
    <row r="58" spans="2:10" ht="20.25" x14ac:dyDescent="0.2">
      <c r="B58" s="126" t="s">
        <v>56</v>
      </c>
      <c r="C58" s="127"/>
      <c r="D58" s="128"/>
      <c r="E58" s="31">
        <f>SUM(E60:E64)</f>
        <v>2292.8999999999996</v>
      </c>
      <c r="F58" s="5"/>
      <c r="G58" s="5"/>
      <c r="H58" s="5"/>
      <c r="I58" s="5"/>
      <c r="J58" s="4"/>
    </row>
    <row r="59" spans="2:10" ht="17.25" x14ac:dyDescent="0.2">
      <c r="B59" s="12"/>
      <c r="C59" s="8"/>
      <c r="D59" s="11" t="s">
        <v>2</v>
      </c>
      <c r="E59" s="11" t="s">
        <v>48</v>
      </c>
      <c r="F59" s="5"/>
      <c r="G59" s="5"/>
      <c r="H59" s="5"/>
      <c r="I59" s="5"/>
      <c r="J59" s="4"/>
    </row>
    <row r="60" spans="2:10" ht="17.25" x14ac:dyDescent="0.2">
      <c r="B60" s="12"/>
      <c r="C60" s="8"/>
      <c r="D60" s="51" t="s">
        <v>105</v>
      </c>
      <c r="E60" s="25">
        <f>E5*0.15</f>
        <v>1692.8999999999999</v>
      </c>
      <c r="F60" s="5"/>
      <c r="G60" s="5"/>
      <c r="H60" s="5"/>
      <c r="I60" s="5"/>
      <c r="J60" s="4"/>
    </row>
    <row r="61" spans="2:10" ht="17.25" x14ac:dyDescent="0.2">
      <c r="B61" s="12"/>
      <c r="C61" s="8"/>
      <c r="D61" s="83" t="s">
        <v>66</v>
      </c>
      <c r="E61" s="84">
        <f>SUM(E62:E64)</f>
        <v>300</v>
      </c>
      <c r="F61" s="5"/>
      <c r="G61" s="5"/>
      <c r="H61" s="5"/>
      <c r="I61" s="5"/>
      <c r="J61" s="4"/>
    </row>
    <row r="62" spans="2:10" ht="17.25" x14ac:dyDescent="0.2">
      <c r="B62" s="12"/>
      <c r="C62" s="13"/>
      <c r="D62" s="9" t="s">
        <v>67</v>
      </c>
      <c r="E62" s="22">
        <v>300</v>
      </c>
      <c r="F62" s="5"/>
      <c r="G62" s="5"/>
      <c r="H62" s="5"/>
      <c r="I62" s="5"/>
      <c r="J62" s="4"/>
    </row>
    <row r="63" spans="2:10" ht="17.25" x14ac:dyDescent="0.2">
      <c r="B63" s="12"/>
      <c r="C63" s="13"/>
      <c r="D63" s="9" t="s">
        <v>396</v>
      </c>
      <c r="E63" s="22">
        <v>0</v>
      </c>
      <c r="F63" s="5"/>
      <c r="G63" s="5"/>
      <c r="H63" s="5"/>
      <c r="I63" s="5"/>
      <c r="J63" s="4"/>
    </row>
    <row r="64" spans="2:10" ht="17.25" x14ac:dyDescent="0.2">
      <c r="B64" s="12"/>
      <c r="C64" s="13"/>
      <c r="D64" s="9"/>
      <c r="E64" s="22"/>
      <c r="F64" s="5"/>
      <c r="G64" s="5"/>
      <c r="H64" s="5"/>
      <c r="I64" s="5"/>
      <c r="J64" s="4"/>
    </row>
    <row r="65" spans="2:10" ht="15" x14ac:dyDescent="0.2">
      <c r="B65" s="15"/>
      <c r="C65" s="16"/>
      <c r="D65" s="17"/>
      <c r="E65" s="17"/>
      <c r="F65" s="17"/>
      <c r="G65" s="18"/>
      <c r="H65" s="18"/>
      <c r="I65" s="18"/>
      <c r="J65" s="19"/>
    </row>
    <row r="66" spans="2:10" ht="15" x14ac:dyDescent="0.2">
      <c r="B66" s="12"/>
      <c r="C66" s="13"/>
      <c r="D66" s="44"/>
      <c r="E66" s="44"/>
      <c r="F66" s="44"/>
      <c r="G66" s="44"/>
      <c r="H66" s="44"/>
      <c r="I66" s="44"/>
      <c r="J66" s="4"/>
    </row>
    <row r="67" spans="2:10" ht="20.25" x14ac:dyDescent="0.2">
      <c r="B67" s="12"/>
      <c r="C67" s="13"/>
      <c r="D67" s="14"/>
      <c r="E67" s="23" t="s">
        <v>31</v>
      </c>
      <c r="F67" s="5"/>
      <c r="G67" s="5"/>
      <c r="H67" s="5"/>
      <c r="I67" s="5"/>
      <c r="J67" s="4"/>
    </row>
    <row r="68" spans="2:10" ht="20.25" x14ac:dyDescent="0.2">
      <c r="B68" s="126" t="s">
        <v>58</v>
      </c>
      <c r="C68" s="127"/>
      <c r="D68" s="128"/>
      <c r="E68" s="31">
        <f>SUM(E70:E74)</f>
        <v>564.30000000000007</v>
      </c>
      <c r="F68" s="5"/>
      <c r="G68" s="5"/>
      <c r="H68" s="5"/>
      <c r="I68" s="5"/>
      <c r="J68" s="4"/>
    </row>
    <row r="69" spans="2:10" ht="17.25" x14ac:dyDescent="0.2">
      <c r="B69" s="12"/>
      <c r="C69" s="8"/>
      <c r="D69" s="11" t="s">
        <v>2</v>
      </c>
      <c r="E69" s="11" t="s">
        <v>48</v>
      </c>
      <c r="F69" s="5"/>
      <c r="G69" s="5"/>
      <c r="H69" s="5"/>
      <c r="I69" s="5"/>
      <c r="J69" s="4"/>
    </row>
    <row r="70" spans="2:10" ht="17.25" x14ac:dyDescent="0.2">
      <c r="B70" s="12"/>
      <c r="C70" s="8"/>
      <c r="D70" s="51" t="s">
        <v>106</v>
      </c>
      <c r="E70" s="25">
        <f>E5*0.05</f>
        <v>564.30000000000007</v>
      </c>
      <c r="F70" s="5"/>
      <c r="G70" s="5"/>
      <c r="H70" s="5"/>
      <c r="I70" s="5"/>
      <c r="J70" s="4"/>
    </row>
    <row r="71" spans="2:10" ht="17.25" x14ac:dyDescent="0.2">
      <c r="B71" s="12"/>
      <c r="C71" s="8"/>
      <c r="D71" s="83" t="s">
        <v>66</v>
      </c>
      <c r="E71" s="84">
        <f>SUM(E72:E74)</f>
        <v>0</v>
      </c>
      <c r="F71" s="5"/>
      <c r="G71" s="5"/>
      <c r="H71" s="5"/>
      <c r="I71" s="5"/>
      <c r="J71" s="4"/>
    </row>
    <row r="72" spans="2:10" ht="17.25" x14ac:dyDescent="0.2">
      <c r="B72" s="12"/>
      <c r="C72" s="13"/>
      <c r="D72" s="9" t="s">
        <v>28</v>
      </c>
      <c r="E72" s="22">
        <v>0</v>
      </c>
      <c r="F72" s="5"/>
      <c r="G72" s="5"/>
      <c r="H72" s="5"/>
      <c r="I72" s="5"/>
      <c r="J72" s="4"/>
    </row>
    <row r="73" spans="2:10" ht="17.25" x14ac:dyDescent="0.2">
      <c r="B73" s="12"/>
      <c r="C73" s="13"/>
      <c r="D73" s="9"/>
      <c r="E73" s="22"/>
      <c r="F73" s="5"/>
      <c r="G73" s="5"/>
      <c r="H73" s="5"/>
      <c r="I73" s="5"/>
      <c r="J73" s="4"/>
    </row>
    <row r="74" spans="2:10" ht="17.25" x14ac:dyDescent="0.2">
      <c r="B74" s="12"/>
      <c r="C74" s="13"/>
      <c r="D74" s="9"/>
      <c r="E74" s="22"/>
      <c r="F74" s="5"/>
      <c r="G74" s="5"/>
      <c r="H74" s="5"/>
      <c r="I74" s="5"/>
      <c r="J74" s="4"/>
    </row>
    <row r="75" spans="2:10" ht="15" x14ac:dyDescent="0.2">
      <c r="B75" s="15"/>
      <c r="C75" s="16"/>
      <c r="D75" s="17"/>
      <c r="E75" s="17"/>
      <c r="F75" s="17"/>
      <c r="G75" s="18"/>
      <c r="H75" s="18"/>
      <c r="I75" s="18"/>
      <c r="J75" s="19"/>
    </row>
    <row r="76" spans="2:10" ht="15" x14ac:dyDescent="0.2">
      <c r="B76" s="12"/>
      <c r="C76" s="13"/>
      <c r="D76" s="44"/>
      <c r="E76" s="44"/>
      <c r="F76" s="44"/>
      <c r="G76" s="44"/>
      <c r="H76" s="44"/>
      <c r="I76" s="44"/>
      <c r="J76" s="4"/>
    </row>
    <row r="77" spans="2:10" ht="20.25" x14ac:dyDescent="0.2">
      <c r="B77" s="12"/>
      <c r="C77" s="13"/>
      <c r="D77" s="14"/>
      <c r="E77" s="23" t="s">
        <v>31</v>
      </c>
      <c r="F77" s="5"/>
      <c r="G77" s="5"/>
      <c r="H77" s="5"/>
      <c r="I77" s="5"/>
      <c r="J77" s="4"/>
    </row>
    <row r="78" spans="2:10" ht="20.25" x14ac:dyDescent="0.2">
      <c r="B78" s="126" t="s">
        <v>59</v>
      </c>
      <c r="C78" s="127"/>
      <c r="D78" s="128"/>
      <c r="E78" s="31">
        <f>SUM(E80:E84)</f>
        <v>564.30000000000007</v>
      </c>
      <c r="F78" s="5"/>
      <c r="G78" s="5"/>
      <c r="H78" s="5"/>
      <c r="I78" s="5"/>
      <c r="J78" s="4"/>
    </row>
    <row r="79" spans="2:10" ht="17.25" x14ac:dyDescent="0.2">
      <c r="B79" s="12"/>
      <c r="C79" s="8"/>
      <c r="D79" s="11" t="s">
        <v>2</v>
      </c>
      <c r="E79" s="11" t="s">
        <v>48</v>
      </c>
      <c r="F79" s="5"/>
      <c r="G79" s="5"/>
      <c r="H79" s="5"/>
      <c r="I79" s="5"/>
      <c r="J79" s="4"/>
    </row>
    <row r="80" spans="2:10" ht="17.25" x14ac:dyDescent="0.2">
      <c r="B80" s="12"/>
      <c r="C80" s="8"/>
      <c r="D80" s="51" t="s">
        <v>106</v>
      </c>
      <c r="E80" s="25">
        <f>E5*0.05</f>
        <v>564.30000000000007</v>
      </c>
      <c r="F80" s="5"/>
      <c r="G80" s="5"/>
      <c r="H80" s="5"/>
      <c r="I80" s="5"/>
      <c r="J80" s="4"/>
    </row>
    <row r="81" spans="2:10" ht="17.25" x14ac:dyDescent="0.2">
      <c r="B81" s="12"/>
      <c r="C81" s="8"/>
      <c r="D81" s="83" t="s">
        <v>66</v>
      </c>
      <c r="E81" s="84">
        <f>SUM(E82:E84)</f>
        <v>0</v>
      </c>
      <c r="F81" s="5"/>
      <c r="G81" s="5"/>
      <c r="H81" s="5"/>
      <c r="I81" s="5"/>
      <c r="J81" s="4"/>
    </row>
    <row r="82" spans="2:10" ht="17.25" x14ac:dyDescent="0.2">
      <c r="B82" s="12"/>
      <c r="C82" s="13"/>
      <c r="D82" s="9" t="s">
        <v>15</v>
      </c>
      <c r="E82" s="22">
        <v>0</v>
      </c>
      <c r="F82" s="5"/>
      <c r="G82" s="5"/>
      <c r="H82" s="5"/>
      <c r="I82" s="5"/>
      <c r="J82" s="4"/>
    </row>
    <row r="83" spans="2:10" ht="17.25" x14ac:dyDescent="0.2">
      <c r="B83" s="12"/>
      <c r="C83" s="13"/>
      <c r="D83" s="9"/>
      <c r="E83" s="22"/>
      <c r="F83" s="5"/>
      <c r="G83" s="5"/>
      <c r="H83" s="5"/>
      <c r="I83" s="5"/>
      <c r="J83" s="4"/>
    </row>
    <row r="84" spans="2:10" ht="17.25" x14ac:dyDescent="0.2">
      <c r="B84" s="12"/>
      <c r="C84" s="13"/>
      <c r="D84" s="9"/>
      <c r="E84" s="22"/>
      <c r="F84" s="5"/>
      <c r="G84" s="5"/>
      <c r="H84" s="5"/>
      <c r="I84" s="5"/>
      <c r="J84" s="4"/>
    </row>
    <row r="85" spans="2:10" ht="15" x14ac:dyDescent="0.2">
      <c r="B85" s="15"/>
      <c r="C85" s="16"/>
      <c r="D85" s="17"/>
      <c r="E85" s="17"/>
      <c r="F85" s="17"/>
      <c r="G85" s="18"/>
      <c r="H85" s="18"/>
      <c r="I85" s="18"/>
      <c r="J85" s="19"/>
    </row>
  </sheetData>
  <mergeCells count="13">
    <mergeCell ref="B58:D58"/>
    <mergeCell ref="B68:D68"/>
    <mergeCell ref="B78:D78"/>
    <mergeCell ref="B20:D20"/>
    <mergeCell ref="B5:D5"/>
    <mergeCell ref="B47:D47"/>
    <mergeCell ref="B9:D9"/>
    <mergeCell ref="H54:J54"/>
    <mergeCell ref="H49:J49"/>
    <mergeCell ref="H50:J50"/>
    <mergeCell ref="H51:J51"/>
    <mergeCell ref="H52:J52"/>
    <mergeCell ref="H53:J53"/>
  </mergeCells>
  <phoneticPr fontId="36" type="noConversion"/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V97"/>
  <sheetViews>
    <sheetView topLeftCell="A2" zoomScale="60" zoomScaleNormal="60" workbookViewId="0">
      <selection activeCell="B60" sqref="B60"/>
    </sheetView>
  </sheetViews>
  <sheetFormatPr baseColWidth="10" defaultRowHeight="12.75" x14ac:dyDescent="0.2"/>
  <cols>
    <col min="4" max="4" width="33.7109375" customWidth="1"/>
    <col min="5" max="5" width="23.28515625" customWidth="1"/>
    <col min="6" max="7" width="15.28515625" customWidth="1"/>
    <col min="8" max="8" width="9.28515625" customWidth="1"/>
    <col min="9" max="9" width="14.28515625" customWidth="1"/>
    <col min="10" max="10" width="12.7109375" customWidth="1"/>
    <col min="11" max="11" width="13" customWidth="1"/>
    <col min="12" max="12" width="13.42578125" customWidth="1"/>
    <col min="13" max="13" width="13.140625" customWidth="1"/>
  </cols>
  <sheetData>
    <row r="2" spans="2:10" ht="20.25" x14ac:dyDescent="0.2">
      <c r="B2" s="12"/>
      <c r="C2" s="13"/>
      <c r="D2" s="14"/>
      <c r="E2" s="23" t="s">
        <v>31</v>
      </c>
      <c r="F2" s="5" t="s">
        <v>29</v>
      </c>
      <c r="G2" s="5" t="s">
        <v>63</v>
      </c>
      <c r="H2" s="5"/>
      <c r="I2" s="5"/>
      <c r="J2" s="4"/>
    </row>
    <row r="3" spans="2:10" ht="20.25" x14ac:dyDescent="0.2">
      <c r="B3" s="126" t="s">
        <v>61</v>
      </c>
      <c r="C3" s="127"/>
      <c r="D3" s="128"/>
      <c r="E3" s="31">
        <f>PRODUCT(F3*G3)</f>
        <v>10476</v>
      </c>
      <c r="F3" s="71">
        <v>873</v>
      </c>
      <c r="G3" s="72">
        <v>12</v>
      </c>
      <c r="H3" s="5"/>
      <c r="I3" s="5"/>
      <c r="J3" s="4"/>
    </row>
    <row r="4" spans="2:10" ht="20.25" x14ac:dyDescent="0.2">
      <c r="B4" s="126" t="s">
        <v>70</v>
      </c>
      <c r="C4" s="127"/>
      <c r="D4" s="128"/>
      <c r="E4" s="31">
        <f>PRODUCT(F4*G4)</f>
        <v>22619.64</v>
      </c>
      <c r="F4" s="71">
        <v>1884.97</v>
      </c>
      <c r="G4" s="72">
        <v>12</v>
      </c>
      <c r="H4" s="5"/>
      <c r="I4" s="5"/>
      <c r="J4" s="4"/>
    </row>
    <row r="5" spans="2:10" ht="15" x14ac:dyDescent="0.2">
      <c r="B5" s="15"/>
      <c r="C5" s="16"/>
      <c r="D5" s="17"/>
      <c r="E5" s="17"/>
      <c r="F5" s="17"/>
      <c r="G5" s="18"/>
      <c r="H5" s="18"/>
      <c r="I5" s="18"/>
      <c r="J5" s="19"/>
    </row>
    <row r="6" spans="2:10" ht="15" x14ac:dyDescent="0.2">
      <c r="B6" s="12"/>
      <c r="C6" s="13"/>
      <c r="D6" s="44"/>
      <c r="E6" s="44"/>
      <c r="F6" s="44"/>
      <c r="G6" s="44"/>
      <c r="H6" s="44"/>
      <c r="I6" s="44"/>
      <c r="J6" s="4"/>
    </row>
    <row r="7" spans="2:10" ht="20.25" x14ac:dyDescent="0.2">
      <c r="B7" s="12"/>
      <c r="C7" s="13"/>
      <c r="D7" s="14"/>
      <c r="E7" s="23" t="s">
        <v>31</v>
      </c>
      <c r="F7" s="5"/>
      <c r="G7" s="5"/>
      <c r="H7" s="5"/>
      <c r="I7" s="5"/>
      <c r="J7" s="4"/>
    </row>
    <row r="8" spans="2:10" ht="20.25" x14ac:dyDescent="0.2">
      <c r="B8" s="126" t="s">
        <v>57</v>
      </c>
      <c r="C8" s="127"/>
      <c r="D8" s="128"/>
      <c r="E8" s="31">
        <f>SUM(E10:E20)</f>
        <v>32212.44</v>
      </c>
      <c r="F8" s="5"/>
      <c r="G8" s="5"/>
      <c r="H8" s="5"/>
      <c r="I8" s="5"/>
      <c r="J8" s="4"/>
    </row>
    <row r="9" spans="2:10" ht="17.25" customHeight="1" x14ac:dyDescent="0.2">
      <c r="B9" s="12"/>
      <c r="C9" s="8"/>
      <c r="D9" s="11" t="s">
        <v>2</v>
      </c>
      <c r="E9" s="11" t="s">
        <v>48</v>
      </c>
      <c r="F9" s="132" t="s">
        <v>64</v>
      </c>
      <c r="G9" s="132"/>
      <c r="H9" s="132"/>
      <c r="I9" s="132"/>
      <c r="J9" s="133"/>
    </row>
    <row r="10" spans="2:10" ht="17.25" x14ac:dyDescent="0.2">
      <c r="B10" s="12"/>
      <c r="C10" s="13"/>
      <c r="D10" s="89" t="s">
        <v>17</v>
      </c>
      <c r="E10" s="75">
        <f>E4</f>
        <v>22619.64</v>
      </c>
      <c r="F10" s="129"/>
      <c r="G10" s="130"/>
      <c r="H10" s="130"/>
      <c r="I10" s="131"/>
      <c r="J10" s="4"/>
    </row>
    <row r="11" spans="2:10" ht="17.25" x14ac:dyDescent="0.2">
      <c r="B11" s="12"/>
      <c r="C11" s="13"/>
      <c r="D11" s="70" t="s">
        <v>62</v>
      </c>
      <c r="E11" s="75">
        <f>E3*0.3</f>
        <v>3142.7999999999997</v>
      </c>
      <c r="F11" s="129"/>
      <c r="G11" s="130"/>
      <c r="H11" s="130"/>
      <c r="I11" s="131"/>
      <c r="J11" s="4"/>
    </row>
    <row r="12" spans="2:10" ht="17.25" x14ac:dyDescent="0.2">
      <c r="B12" s="12"/>
      <c r="C12" s="13"/>
      <c r="D12" s="50" t="s">
        <v>18</v>
      </c>
      <c r="E12" s="76">
        <v>2635</v>
      </c>
      <c r="F12" s="129"/>
      <c r="G12" s="130"/>
      <c r="H12" s="130"/>
      <c r="I12" s="131"/>
      <c r="J12" s="4"/>
    </row>
    <row r="13" spans="2:10" ht="17.25" x14ac:dyDescent="0.2">
      <c r="B13" s="12"/>
      <c r="C13" s="13"/>
      <c r="D13" s="50" t="s">
        <v>19</v>
      </c>
      <c r="E13" s="76">
        <v>0</v>
      </c>
      <c r="F13" s="129"/>
      <c r="G13" s="130"/>
      <c r="H13" s="130"/>
      <c r="I13" s="131"/>
      <c r="J13" s="4"/>
    </row>
    <row r="14" spans="2:10" ht="17.25" x14ac:dyDescent="0.2">
      <c r="B14" s="12"/>
      <c r="C14" s="13"/>
      <c r="D14" s="50" t="s">
        <v>20</v>
      </c>
      <c r="E14" s="76">
        <v>100</v>
      </c>
      <c r="F14" s="129" t="s">
        <v>90</v>
      </c>
      <c r="G14" s="130"/>
      <c r="H14" s="130"/>
      <c r="I14" s="131"/>
      <c r="J14" s="4"/>
    </row>
    <row r="15" spans="2:10" ht="17.25" x14ac:dyDescent="0.2">
      <c r="B15" s="12"/>
      <c r="C15" s="13"/>
      <c r="D15" s="50" t="s">
        <v>12</v>
      </c>
      <c r="E15" s="76">
        <v>100</v>
      </c>
      <c r="F15" s="129"/>
      <c r="G15" s="130"/>
      <c r="H15" s="130"/>
      <c r="I15" s="131"/>
      <c r="J15" s="4"/>
    </row>
    <row r="16" spans="2:10" ht="17.25" x14ac:dyDescent="0.2">
      <c r="B16" s="12"/>
      <c r="C16" s="13"/>
      <c r="D16" s="50" t="s">
        <v>13</v>
      </c>
      <c r="E16" s="76">
        <v>365</v>
      </c>
      <c r="F16" s="129"/>
      <c r="G16" s="130"/>
      <c r="H16" s="130"/>
      <c r="I16" s="131"/>
      <c r="J16" s="4"/>
    </row>
    <row r="17" spans="2:22" ht="17.25" x14ac:dyDescent="0.2">
      <c r="B17" s="12"/>
      <c r="C17" s="13"/>
      <c r="D17" s="50" t="s">
        <v>108</v>
      </c>
      <c r="E17" s="76">
        <v>1500</v>
      </c>
      <c r="F17" s="129"/>
      <c r="G17" s="130"/>
      <c r="H17" s="130"/>
      <c r="I17" s="131"/>
      <c r="J17" s="4"/>
    </row>
    <row r="18" spans="2:22" ht="17.25" x14ac:dyDescent="0.2">
      <c r="B18" s="12"/>
      <c r="C18" s="13"/>
      <c r="D18" s="50" t="s">
        <v>23</v>
      </c>
      <c r="E18" s="76">
        <v>1350</v>
      </c>
      <c r="F18" s="129"/>
      <c r="G18" s="130"/>
      <c r="H18" s="130"/>
      <c r="I18" s="131"/>
      <c r="J18" s="4"/>
    </row>
    <row r="19" spans="2:22" ht="17.25" x14ac:dyDescent="0.2">
      <c r="B19" s="12"/>
      <c r="C19" s="13"/>
      <c r="D19" s="50" t="s">
        <v>71</v>
      </c>
      <c r="E19" s="76">
        <v>400</v>
      </c>
      <c r="F19" s="129"/>
      <c r="G19" s="130"/>
      <c r="H19" s="130"/>
      <c r="I19" s="131"/>
      <c r="J19" s="4"/>
    </row>
    <row r="20" spans="2:22" ht="17.25" x14ac:dyDescent="0.2">
      <c r="B20" s="12"/>
      <c r="C20" s="13"/>
      <c r="D20" s="50" t="s">
        <v>14</v>
      </c>
      <c r="E20" s="76">
        <v>0</v>
      </c>
      <c r="F20" s="129"/>
      <c r="G20" s="130"/>
      <c r="H20" s="130"/>
      <c r="I20" s="131"/>
      <c r="J20" s="4"/>
    </row>
    <row r="21" spans="2:22" ht="15" x14ac:dyDescent="0.2">
      <c r="B21" s="15"/>
      <c r="C21" s="16"/>
      <c r="D21" s="17"/>
      <c r="E21" s="17"/>
      <c r="F21" s="17"/>
      <c r="G21" s="18"/>
      <c r="H21" s="18"/>
      <c r="I21" s="18"/>
      <c r="J21" s="19"/>
    </row>
    <row r="23" spans="2:22" ht="20.25" x14ac:dyDescent="0.2">
      <c r="B23" s="126" t="s">
        <v>47</v>
      </c>
      <c r="C23" s="127"/>
      <c r="D23" s="128"/>
      <c r="E23" s="31">
        <f>SUM(E26,E32,E38)</f>
        <v>36971.760000000002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</row>
    <row r="24" spans="2:22" x14ac:dyDescent="0.2"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</row>
    <row r="25" spans="2:22" ht="20.25" x14ac:dyDescent="0.2">
      <c r="B25" s="12"/>
      <c r="C25" s="13"/>
      <c r="D25" s="14"/>
      <c r="E25" s="23" t="s">
        <v>31</v>
      </c>
      <c r="F25" s="5"/>
      <c r="G25" s="5"/>
      <c r="H25" s="5"/>
      <c r="I25" s="5"/>
      <c r="J25" s="4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</row>
    <row r="26" spans="2:22" ht="20.25" x14ac:dyDescent="0.2">
      <c r="B26" s="134" t="s">
        <v>38</v>
      </c>
      <c r="C26" s="134"/>
      <c r="D26" s="135"/>
      <c r="E26" s="31">
        <f>SUM(E28:E29)</f>
        <v>2594.08</v>
      </c>
      <c r="F26" s="5"/>
      <c r="G26" s="5"/>
      <c r="H26" s="5"/>
      <c r="I26" s="5"/>
      <c r="J26" s="4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</row>
    <row r="27" spans="2:22" ht="17.25" x14ac:dyDescent="0.2">
      <c r="B27" s="12"/>
      <c r="C27" s="8"/>
      <c r="D27" s="11" t="s">
        <v>2</v>
      </c>
      <c r="E27" s="11" t="s">
        <v>48</v>
      </c>
      <c r="F27" s="5" t="s">
        <v>29</v>
      </c>
      <c r="G27" s="5" t="s">
        <v>35</v>
      </c>
      <c r="H27" s="5" t="s">
        <v>30</v>
      </c>
      <c r="I27" s="5"/>
      <c r="J27" s="4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</row>
    <row r="28" spans="2:22" ht="15" x14ac:dyDescent="0.2">
      <c r="B28" s="12"/>
      <c r="C28" s="13"/>
      <c r="D28" s="50" t="s">
        <v>40</v>
      </c>
      <c r="E28" s="25">
        <f>SUM(I28,M28)</f>
        <v>1011.2</v>
      </c>
      <c r="F28" s="21">
        <v>15.8</v>
      </c>
      <c r="G28" s="46">
        <v>8</v>
      </c>
      <c r="H28" s="46">
        <v>8</v>
      </c>
      <c r="I28" s="48">
        <f>PRODUCT(H28*G28*F28)</f>
        <v>1011.2</v>
      </c>
      <c r="J28" s="4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</row>
    <row r="29" spans="2:22" ht="15" x14ac:dyDescent="0.2">
      <c r="B29" s="12"/>
      <c r="C29" s="13"/>
      <c r="D29" s="50" t="s">
        <v>43</v>
      </c>
      <c r="E29" s="25">
        <f>SUM(I29,M29)</f>
        <v>1582.88</v>
      </c>
      <c r="F29" s="21">
        <v>15.22</v>
      </c>
      <c r="G29" s="46">
        <v>13</v>
      </c>
      <c r="H29" s="46">
        <v>8</v>
      </c>
      <c r="I29" s="48">
        <f>PRODUCT(H29*G29*F29)</f>
        <v>1582.88</v>
      </c>
      <c r="J29" s="4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</row>
    <row r="30" spans="2:22" ht="15" x14ac:dyDescent="0.2">
      <c r="B30" s="13"/>
      <c r="C30" s="13"/>
      <c r="D30" s="43"/>
      <c r="E30" s="43"/>
      <c r="F30" s="43"/>
      <c r="G30" s="10"/>
      <c r="H30" s="10"/>
      <c r="I30" s="10"/>
      <c r="J30" s="4"/>
    </row>
    <row r="31" spans="2:22" ht="20.25" x14ac:dyDescent="0.2">
      <c r="B31" s="12"/>
      <c r="C31" s="13"/>
      <c r="D31" s="14"/>
      <c r="E31" s="23" t="s">
        <v>31</v>
      </c>
      <c r="F31" s="5"/>
      <c r="G31" s="5"/>
      <c r="H31" s="5"/>
      <c r="I31" s="5"/>
      <c r="J31" s="4"/>
    </row>
    <row r="32" spans="2:22" ht="20.25" x14ac:dyDescent="0.2">
      <c r="B32" s="134" t="s">
        <v>39</v>
      </c>
      <c r="C32" s="134"/>
      <c r="D32" s="135"/>
      <c r="E32" s="31">
        <f>SUM(E34:E35)</f>
        <v>4746.88</v>
      </c>
      <c r="F32" s="5"/>
      <c r="G32" s="5"/>
      <c r="H32" s="5"/>
      <c r="I32" s="5"/>
      <c r="J32" s="4"/>
    </row>
    <row r="33" spans="2:10" ht="17.25" x14ac:dyDescent="0.2">
      <c r="B33" s="12"/>
      <c r="C33" s="8"/>
      <c r="D33" s="11" t="s">
        <v>2</v>
      </c>
      <c r="E33" s="11" t="s">
        <v>48</v>
      </c>
      <c r="F33" s="5" t="s">
        <v>29</v>
      </c>
      <c r="G33" s="5" t="s">
        <v>35</v>
      </c>
      <c r="H33" s="5" t="s">
        <v>30</v>
      </c>
      <c r="I33" s="5"/>
      <c r="J33" s="4"/>
    </row>
    <row r="34" spans="2:10" ht="15" x14ac:dyDescent="0.2">
      <c r="B34" s="12"/>
      <c r="C34" s="13"/>
      <c r="D34" s="50" t="s">
        <v>41</v>
      </c>
      <c r="E34" s="25">
        <f>SUM(I34,M34)</f>
        <v>2373.44</v>
      </c>
      <c r="F34" s="21">
        <v>296.68</v>
      </c>
      <c r="G34" s="46">
        <v>1</v>
      </c>
      <c r="H34" s="46">
        <v>8</v>
      </c>
      <c r="I34" s="48">
        <f>PRODUCT(H34*G34*F34)</f>
        <v>2373.44</v>
      </c>
      <c r="J34" s="4"/>
    </row>
    <row r="35" spans="2:10" ht="15" x14ac:dyDescent="0.2">
      <c r="B35" s="12"/>
      <c r="C35" s="13"/>
      <c r="D35" s="50" t="s">
        <v>42</v>
      </c>
      <c r="E35" s="25">
        <f>SUM(I35,M35)</f>
        <v>2373.44</v>
      </c>
      <c r="F35" s="21">
        <v>296.68</v>
      </c>
      <c r="G35" s="46">
        <v>1</v>
      </c>
      <c r="H35" s="46">
        <v>8</v>
      </c>
      <c r="I35" s="48">
        <f>PRODUCT(H35*G35*F35)</f>
        <v>2373.44</v>
      </c>
      <c r="J35" s="4"/>
    </row>
    <row r="36" spans="2:10" ht="15" x14ac:dyDescent="0.2">
      <c r="B36" s="13"/>
      <c r="C36" s="13"/>
      <c r="D36" s="43"/>
      <c r="E36" s="43"/>
      <c r="F36" s="43"/>
      <c r="G36" s="10"/>
      <c r="H36" s="10"/>
      <c r="I36" s="10"/>
      <c r="J36" s="4"/>
    </row>
    <row r="37" spans="2:10" ht="20.25" x14ac:dyDescent="0.2">
      <c r="B37" s="12"/>
      <c r="C37" s="13"/>
      <c r="D37" s="14"/>
      <c r="E37" s="23" t="s">
        <v>31</v>
      </c>
      <c r="F37" s="5"/>
      <c r="G37" s="5"/>
      <c r="H37" s="5"/>
      <c r="I37" s="5"/>
      <c r="J37" s="4"/>
    </row>
    <row r="38" spans="2:10" ht="20.25" x14ac:dyDescent="0.2">
      <c r="B38" s="134" t="s">
        <v>46</v>
      </c>
      <c r="C38" s="134"/>
      <c r="D38" s="135"/>
      <c r="E38" s="31">
        <f>SUM(E40:E59)</f>
        <v>29630.799999999999</v>
      </c>
      <c r="F38" s="5"/>
      <c r="G38" s="5"/>
      <c r="H38" s="5"/>
      <c r="I38" s="5"/>
      <c r="J38" s="4"/>
    </row>
    <row r="39" spans="2:10" ht="17.25" x14ac:dyDescent="0.2">
      <c r="B39" s="12"/>
      <c r="C39" s="8"/>
      <c r="D39" s="11" t="s">
        <v>2</v>
      </c>
      <c r="E39" s="11" t="s">
        <v>48</v>
      </c>
      <c r="F39" s="5" t="s">
        <v>29</v>
      </c>
      <c r="G39" s="5" t="s">
        <v>36</v>
      </c>
      <c r="H39" s="5" t="s">
        <v>30</v>
      </c>
      <c r="I39" s="5" t="s">
        <v>37</v>
      </c>
      <c r="J39" s="4"/>
    </row>
    <row r="40" spans="2:10" ht="17.25" x14ac:dyDescent="0.2">
      <c r="B40" s="12"/>
      <c r="C40" s="8"/>
      <c r="D40" s="70" t="s">
        <v>62</v>
      </c>
      <c r="E40" s="25">
        <f>E3*0.3</f>
        <v>3142.7999999999997</v>
      </c>
      <c r="F40" s="5"/>
      <c r="G40" s="5"/>
      <c r="H40" s="5"/>
      <c r="I40" s="5"/>
      <c r="J40" s="4"/>
    </row>
    <row r="41" spans="2:10" ht="15" x14ac:dyDescent="0.2">
      <c r="B41" s="12"/>
      <c r="C41" s="8"/>
      <c r="D41" s="67" t="str">
        <f>'Detall Ingressos'!D23</f>
        <v>QUOTES SAM (7:30 a 9:00 4 monitors)</v>
      </c>
      <c r="E41" s="25">
        <f t="shared" ref="E41:E44" si="0">SUM(I41,M41)</f>
        <v>12880</v>
      </c>
      <c r="F41" s="21">
        <v>23</v>
      </c>
      <c r="G41" s="46">
        <v>70</v>
      </c>
      <c r="H41" s="46">
        <v>8</v>
      </c>
      <c r="I41" s="48">
        <f t="shared" ref="I41:I44" si="1">PRODUCT(H41*G41*F41)</f>
        <v>12880</v>
      </c>
      <c r="J41" s="4"/>
    </row>
    <row r="42" spans="2:10" ht="15" x14ac:dyDescent="0.2">
      <c r="B42" s="12"/>
      <c r="C42" s="8"/>
      <c r="D42" s="67" t="str">
        <f>'Detall Ingressos'!D26</f>
        <v>RODA D'ESPORT 1r</v>
      </c>
      <c r="E42" s="25">
        <f t="shared" si="0"/>
        <v>1008</v>
      </c>
      <c r="F42" s="21">
        <v>21</v>
      </c>
      <c r="G42" s="46">
        <v>6</v>
      </c>
      <c r="H42" s="46">
        <v>8</v>
      </c>
      <c r="I42" s="48">
        <f t="shared" si="1"/>
        <v>1008</v>
      </c>
      <c r="J42" s="4"/>
    </row>
    <row r="43" spans="2:10" ht="15" x14ac:dyDescent="0.2">
      <c r="B43" s="12"/>
      <c r="C43" s="8"/>
      <c r="D43" s="67" t="str">
        <f>'Detall Ingressos'!D27</f>
        <v>PATINATGE 1r</v>
      </c>
      <c r="E43" s="25">
        <f t="shared" si="0"/>
        <v>672</v>
      </c>
      <c r="F43" s="21">
        <v>21</v>
      </c>
      <c r="G43" s="46">
        <v>4</v>
      </c>
      <c r="H43" s="46">
        <v>8</v>
      </c>
      <c r="I43" s="48">
        <f t="shared" si="1"/>
        <v>672</v>
      </c>
      <c r="J43" s="4"/>
    </row>
    <row r="44" spans="2:10" ht="15" x14ac:dyDescent="0.2">
      <c r="B44" s="12"/>
      <c r="C44" s="8"/>
      <c r="D44" s="67" t="str">
        <f>'Detall Ingressos'!D28</f>
        <v>RODA D'ESPORT 2n</v>
      </c>
      <c r="E44" s="25">
        <f t="shared" si="0"/>
        <v>1176</v>
      </c>
      <c r="F44" s="21">
        <v>21</v>
      </c>
      <c r="G44" s="46">
        <v>7</v>
      </c>
      <c r="H44" s="46">
        <v>8</v>
      </c>
      <c r="I44" s="48">
        <f t="shared" si="1"/>
        <v>1176</v>
      </c>
      <c r="J44" s="4"/>
    </row>
    <row r="45" spans="2:10" ht="15" x14ac:dyDescent="0.2">
      <c r="B45" s="12"/>
      <c r="C45" s="13"/>
      <c r="D45" s="67" t="str">
        <f>'Detall Ingressos'!D29</f>
        <v>PATINATGE 2n</v>
      </c>
      <c r="E45" s="25">
        <f t="shared" ref="E45" si="2">SUM(I45,M45)</f>
        <v>2016</v>
      </c>
      <c r="F45" s="21">
        <v>21</v>
      </c>
      <c r="G45" s="46">
        <v>12</v>
      </c>
      <c r="H45" s="46">
        <v>8</v>
      </c>
      <c r="I45" s="48">
        <f t="shared" ref="I45" si="3">PRODUCT(H45*G45*F45)</f>
        <v>2016</v>
      </c>
      <c r="J45" s="4"/>
    </row>
    <row r="46" spans="2:10" ht="15" x14ac:dyDescent="0.2">
      <c r="B46" s="12"/>
      <c r="C46" s="13"/>
      <c r="D46" s="67" t="str">
        <f>'Detall Ingressos'!D30</f>
        <v>LABORATORI D'ARTS 2n</v>
      </c>
      <c r="E46" s="25">
        <f t="shared" ref="E46:E51" si="4">SUM(I46,M46)</f>
        <v>1344</v>
      </c>
      <c r="F46" s="21">
        <v>21</v>
      </c>
      <c r="G46" s="46">
        <v>8</v>
      </c>
      <c r="H46" s="46">
        <v>8</v>
      </c>
      <c r="I46" s="48">
        <f t="shared" ref="I46:I51" si="5">PRODUCT(H46*G46*F46)</f>
        <v>1344</v>
      </c>
      <c r="J46" s="4"/>
    </row>
    <row r="47" spans="2:10" ht="15" x14ac:dyDescent="0.2">
      <c r="B47" s="12"/>
      <c r="C47" s="13"/>
      <c r="D47" s="67" t="str">
        <f>'Detall Ingressos'!D31</f>
        <v>PATINATGE 3r</v>
      </c>
      <c r="E47" s="25">
        <f t="shared" si="4"/>
        <v>1176</v>
      </c>
      <c r="F47" s="21">
        <v>21</v>
      </c>
      <c r="G47" s="46">
        <v>7</v>
      </c>
      <c r="H47" s="46">
        <v>8</v>
      </c>
      <c r="I47" s="48">
        <f t="shared" si="5"/>
        <v>1176</v>
      </c>
      <c r="J47" s="4"/>
    </row>
    <row r="48" spans="2:10" ht="15" x14ac:dyDescent="0.2">
      <c r="B48" s="12"/>
      <c r="C48" s="13"/>
      <c r="D48" s="67" t="str">
        <f>'Detall Ingressos'!D32</f>
        <v>CREATIVE ENGLISH 3r</v>
      </c>
      <c r="E48" s="25">
        <f t="shared" ref="E48" si="6">SUM(I48,M48)</f>
        <v>1344</v>
      </c>
      <c r="F48" s="21">
        <v>21</v>
      </c>
      <c r="G48" s="46">
        <v>8</v>
      </c>
      <c r="H48" s="46">
        <v>8</v>
      </c>
      <c r="I48" s="48">
        <f t="shared" ref="I48" si="7">PRODUCT(H48*G48*F48)</f>
        <v>1344</v>
      </c>
      <c r="J48" s="4"/>
    </row>
    <row r="49" spans="2:10" ht="15" x14ac:dyDescent="0.2">
      <c r="B49" s="12"/>
      <c r="C49" s="13"/>
      <c r="D49" s="67" t="str">
        <f>'Detall Ingressos'!D33</f>
        <v>LABORATORI D'ARTS 3r</v>
      </c>
      <c r="E49" s="25">
        <f t="shared" si="4"/>
        <v>1008</v>
      </c>
      <c r="F49" s="21">
        <v>21</v>
      </c>
      <c r="G49" s="46">
        <v>6</v>
      </c>
      <c r="H49" s="46">
        <v>8</v>
      </c>
      <c r="I49" s="48">
        <f t="shared" si="5"/>
        <v>1008</v>
      </c>
      <c r="J49" s="4"/>
    </row>
    <row r="50" spans="2:10" ht="15" x14ac:dyDescent="0.2">
      <c r="B50" s="12"/>
      <c r="C50" s="13"/>
      <c r="D50" s="67" t="str">
        <f>'Detall Ingressos'!D34</f>
        <v>PATINATGE 4t</v>
      </c>
      <c r="E50" s="25">
        <f t="shared" si="4"/>
        <v>840</v>
      </c>
      <c r="F50" s="21">
        <v>21</v>
      </c>
      <c r="G50" s="46">
        <v>5</v>
      </c>
      <c r="H50" s="46">
        <v>8</v>
      </c>
      <c r="I50" s="48">
        <f t="shared" si="5"/>
        <v>840</v>
      </c>
      <c r="J50" s="4"/>
    </row>
    <row r="51" spans="2:10" ht="15" x14ac:dyDescent="0.2">
      <c r="B51" s="12"/>
      <c r="C51" s="13"/>
      <c r="D51" s="67" t="str">
        <f>'Detall Ingressos'!D35</f>
        <v>CREATIVE ENGLISH 4t</v>
      </c>
      <c r="E51" s="25">
        <f t="shared" si="4"/>
        <v>1344</v>
      </c>
      <c r="F51" s="21">
        <v>21</v>
      </c>
      <c r="G51" s="46">
        <v>8</v>
      </c>
      <c r="H51" s="46">
        <v>8</v>
      </c>
      <c r="I51" s="48">
        <f t="shared" si="5"/>
        <v>1344</v>
      </c>
      <c r="J51" s="4"/>
    </row>
    <row r="52" spans="2:10" ht="15" x14ac:dyDescent="0.2">
      <c r="B52" s="12"/>
      <c r="C52" s="13"/>
      <c r="D52" s="67" t="str">
        <f>'Detall Ingressos'!D36</f>
        <v>ROBÓTICA 5è</v>
      </c>
      <c r="E52" s="25">
        <f t="shared" ref="E52:E54" si="8">SUM(I52,M52)</f>
        <v>1680</v>
      </c>
      <c r="F52" s="21">
        <v>21</v>
      </c>
      <c r="G52" s="46">
        <v>10</v>
      </c>
      <c r="H52" s="46">
        <v>8</v>
      </c>
      <c r="I52" s="48">
        <f t="shared" ref="I52" si="9">PRODUCT(H52*G52*F52)</f>
        <v>1680</v>
      </c>
      <c r="J52" s="4"/>
    </row>
    <row r="53" spans="2:10" ht="15" x14ac:dyDescent="0.2">
      <c r="B53" s="12"/>
      <c r="C53" s="13"/>
      <c r="D53" s="67" t="str">
        <f>'Detall Ingressos'!D37</f>
        <v>SAT 16:30 a 17:30</v>
      </c>
      <c r="E53" s="25">
        <f t="shared" si="8"/>
        <v>0</v>
      </c>
      <c r="F53" s="21">
        <v>21</v>
      </c>
      <c r="G53" s="46">
        <v>0</v>
      </c>
      <c r="H53" s="46">
        <v>8</v>
      </c>
      <c r="I53" s="48">
        <f t="shared" ref="I53:I54" si="10">PRODUCT(H53*G53*F53)</f>
        <v>0</v>
      </c>
      <c r="J53" s="4"/>
    </row>
    <row r="54" spans="2:10" ht="15" x14ac:dyDescent="0.2">
      <c r="B54" s="12"/>
      <c r="C54" s="13"/>
      <c r="D54" s="67" t="str">
        <f>'Detall Ingressos'!D38</f>
        <v>SAT Tardes Extra</v>
      </c>
      <c r="E54" s="25">
        <f t="shared" si="8"/>
        <v>0</v>
      </c>
      <c r="F54" s="21">
        <v>21</v>
      </c>
      <c r="G54" s="46">
        <v>0</v>
      </c>
      <c r="H54" s="46">
        <v>8</v>
      </c>
      <c r="I54" s="48">
        <f t="shared" si="10"/>
        <v>0</v>
      </c>
      <c r="J54" s="4"/>
    </row>
    <row r="55" spans="2:10" ht="15" x14ac:dyDescent="0.2">
      <c r="B55" s="12"/>
      <c r="C55" s="13"/>
      <c r="D55" s="19"/>
      <c r="E55" s="19"/>
      <c r="F55" s="19"/>
      <c r="G55" s="19"/>
      <c r="H55" s="19"/>
      <c r="I55" s="19"/>
      <c r="J55" s="4"/>
    </row>
    <row r="56" spans="2:10" ht="15" x14ac:dyDescent="0.2">
      <c r="B56" s="12"/>
      <c r="C56" s="13"/>
      <c r="D56" s="19"/>
      <c r="E56" s="19"/>
      <c r="F56" s="19"/>
      <c r="G56" s="19"/>
      <c r="H56" s="19"/>
      <c r="I56" s="19"/>
      <c r="J56" s="4"/>
    </row>
    <row r="57" spans="2:10" ht="15" x14ac:dyDescent="0.2">
      <c r="B57" s="12"/>
      <c r="C57" s="13"/>
      <c r="D57" s="19"/>
      <c r="E57" s="19"/>
      <c r="F57" s="19"/>
      <c r="G57" s="19"/>
      <c r="H57" s="19"/>
      <c r="I57" s="19"/>
      <c r="J57" s="4"/>
    </row>
    <row r="58" spans="2:10" ht="15" x14ac:dyDescent="0.2">
      <c r="B58" s="12"/>
      <c r="C58" s="13"/>
      <c r="D58" s="19"/>
      <c r="E58" s="19"/>
      <c r="F58" s="19"/>
      <c r="G58" s="19"/>
      <c r="H58" s="19"/>
      <c r="I58" s="19"/>
      <c r="J58" s="4"/>
    </row>
    <row r="59" spans="2:10" ht="15" x14ac:dyDescent="0.2">
      <c r="B59" s="12"/>
      <c r="C59" s="13"/>
      <c r="D59" s="19"/>
      <c r="E59" s="19"/>
      <c r="F59" s="19"/>
      <c r="G59" s="19"/>
      <c r="H59" s="19"/>
      <c r="I59" s="19"/>
      <c r="J59" s="4"/>
    </row>
    <row r="60" spans="2:10" x14ac:dyDescent="0.2">
      <c r="B60" s="19"/>
      <c r="C60" s="19"/>
      <c r="D60" s="19"/>
      <c r="E60" s="19"/>
      <c r="F60" s="19"/>
      <c r="G60" s="19"/>
      <c r="H60" s="19"/>
      <c r="I60" s="19"/>
      <c r="J60" s="19"/>
    </row>
    <row r="61" spans="2:10" ht="15" x14ac:dyDescent="0.2">
      <c r="B61" s="12"/>
      <c r="C61" s="13"/>
      <c r="D61" s="44"/>
      <c r="E61" s="44"/>
      <c r="F61" s="44"/>
      <c r="G61" s="44"/>
      <c r="H61" s="44"/>
      <c r="I61" s="44"/>
      <c r="J61" s="4"/>
    </row>
    <row r="62" spans="2:10" ht="20.25" x14ac:dyDescent="0.2">
      <c r="B62" s="12"/>
      <c r="C62" s="13"/>
      <c r="D62" s="14"/>
      <c r="E62" s="23" t="s">
        <v>31</v>
      </c>
      <c r="F62" s="5"/>
      <c r="G62" s="5"/>
      <c r="H62" s="5"/>
      <c r="I62" s="5"/>
      <c r="J62" s="4"/>
    </row>
    <row r="63" spans="2:10" ht="20.25" x14ac:dyDescent="0.2">
      <c r="B63" s="126" t="s">
        <v>45</v>
      </c>
      <c r="C63" s="127"/>
      <c r="D63" s="128"/>
      <c r="E63" s="31">
        <f>SUM(E65:E69)</f>
        <v>3292.8999999999996</v>
      </c>
      <c r="F63" s="5"/>
      <c r="G63" s="5"/>
      <c r="H63" s="5"/>
      <c r="I63" s="5"/>
      <c r="J63" s="4"/>
    </row>
    <row r="64" spans="2:10" ht="17.25" x14ac:dyDescent="0.2">
      <c r="B64" s="12"/>
      <c r="C64" s="8"/>
      <c r="D64" s="11" t="s">
        <v>2</v>
      </c>
      <c r="E64" s="11" t="s">
        <v>48</v>
      </c>
      <c r="F64" s="5" t="s">
        <v>74</v>
      </c>
      <c r="G64" s="5" t="s">
        <v>75</v>
      </c>
      <c r="H64" s="5"/>
      <c r="I64" s="5"/>
      <c r="J64" s="4"/>
    </row>
    <row r="65" spans="2:14" ht="17.25" x14ac:dyDescent="0.2">
      <c r="B65" s="12"/>
      <c r="C65" s="8"/>
      <c r="D65" s="51" t="s">
        <v>86</v>
      </c>
      <c r="E65" s="25">
        <f>'Detall Ingressos'!E5*0.15</f>
        <v>1692.8999999999999</v>
      </c>
      <c r="F65" s="85"/>
      <c r="G65" s="86"/>
      <c r="H65" s="123"/>
      <c r="I65" s="124"/>
      <c r="J65" s="125"/>
    </row>
    <row r="66" spans="2:14" ht="17.25" x14ac:dyDescent="0.2">
      <c r="B66" s="12"/>
      <c r="C66" s="13"/>
      <c r="D66" s="106" t="s">
        <v>133</v>
      </c>
      <c r="E66" s="76">
        <v>1300</v>
      </c>
      <c r="F66" s="85"/>
      <c r="G66" s="86"/>
      <c r="H66" s="123"/>
      <c r="I66" s="124"/>
      <c r="J66" s="125"/>
    </row>
    <row r="67" spans="2:14" ht="17.25" x14ac:dyDescent="0.2">
      <c r="B67" s="12"/>
      <c r="C67" s="13"/>
      <c r="D67" s="9" t="s">
        <v>91</v>
      </c>
      <c r="E67" s="76">
        <v>300</v>
      </c>
      <c r="F67" s="87"/>
      <c r="G67" s="88"/>
      <c r="H67" s="123"/>
      <c r="I67" s="124"/>
      <c r="J67" s="125"/>
      <c r="N67" s="68"/>
    </row>
    <row r="68" spans="2:14" ht="17.25" x14ac:dyDescent="0.2">
      <c r="B68" s="12"/>
      <c r="C68" s="13"/>
      <c r="D68" s="9" t="s">
        <v>72</v>
      </c>
      <c r="E68" s="76">
        <v>0</v>
      </c>
      <c r="F68" s="85"/>
      <c r="G68" s="86"/>
      <c r="H68" s="123" t="s">
        <v>73</v>
      </c>
      <c r="I68" s="124"/>
      <c r="J68" s="125"/>
      <c r="N68" s="68"/>
    </row>
    <row r="69" spans="2:14" ht="17.25" x14ac:dyDescent="0.2">
      <c r="B69" s="12"/>
      <c r="C69" s="13"/>
      <c r="D69" s="13"/>
      <c r="E69" s="13"/>
      <c r="F69" s="13"/>
      <c r="G69" s="13"/>
      <c r="H69" s="5"/>
      <c r="I69" s="5"/>
      <c r="J69" s="4"/>
    </row>
    <row r="70" spans="2:14" ht="15" x14ac:dyDescent="0.2">
      <c r="B70" s="15"/>
      <c r="C70" s="16"/>
      <c r="D70" s="17"/>
      <c r="E70" s="17"/>
      <c r="F70" s="17"/>
      <c r="G70" s="18"/>
      <c r="H70" s="18"/>
      <c r="I70" s="18"/>
      <c r="J70" s="19"/>
    </row>
    <row r="71" spans="2:14" ht="15" x14ac:dyDescent="0.2">
      <c r="B71" s="12"/>
      <c r="C71" s="13"/>
      <c r="D71" s="44"/>
      <c r="E71" s="44"/>
      <c r="F71" s="44"/>
      <c r="G71" s="44"/>
      <c r="H71" s="44"/>
      <c r="I71" s="44"/>
      <c r="J71" s="4"/>
    </row>
    <row r="72" spans="2:14" ht="20.25" x14ac:dyDescent="0.2">
      <c r="B72" s="12"/>
      <c r="C72" s="13"/>
      <c r="D72" s="14"/>
      <c r="E72" s="23" t="s">
        <v>31</v>
      </c>
      <c r="F72" s="5"/>
      <c r="G72" s="5"/>
      <c r="H72" s="5"/>
      <c r="I72" s="5"/>
      <c r="J72" s="4"/>
    </row>
    <row r="73" spans="2:14" ht="20.25" x14ac:dyDescent="0.2">
      <c r="B73" s="126" t="s">
        <v>56</v>
      </c>
      <c r="C73" s="127"/>
      <c r="D73" s="128"/>
      <c r="E73" s="31">
        <f>SUM(E75:E78)</f>
        <v>1792.8999999999999</v>
      </c>
      <c r="F73" s="5"/>
      <c r="G73" s="5"/>
      <c r="H73" s="5"/>
      <c r="I73" s="5"/>
      <c r="J73" s="4"/>
    </row>
    <row r="74" spans="2:14" ht="17.25" x14ac:dyDescent="0.2">
      <c r="B74" s="12"/>
      <c r="C74" s="8"/>
      <c r="D74" s="11" t="s">
        <v>2</v>
      </c>
      <c r="E74" s="11" t="s">
        <v>48</v>
      </c>
      <c r="F74" s="5" t="s">
        <v>74</v>
      </c>
      <c r="G74" s="5" t="s">
        <v>75</v>
      </c>
      <c r="H74" s="5"/>
      <c r="I74" s="5"/>
      <c r="J74" s="4"/>
    </row>
    <row r="75" spans="2:14" ht="17.25" x14ac:dyDescent="0.2">
      <c r="B75" s="12"/>
      <c r="C75" s="8"/>
      <c r="D75" s="51" t="s">
        <v>86</v>
      </c>
      <c r="E75" s="25">
        <f>'Detall Ingressos'!E5*0.15</f>
        <v>1692.8999999999999</v>
      </c>
      <c r="F75" s="85"/>
      <c r="G75" s="86"/>
      <c r="H75" s="123"/>
      <c r="I75" s="124"/>
      <c r="J75" s="125"/>
    </row>
    <row r="76" spans="2:14" ht="17.25" x14ac:dyDescent="0.2">
      <c r="B76" s="12"/>
      <c r="C76" s="13"/>
      <c r="D76" s="9" t="s">
        <v>27</v>
      </c>
      <c r="E76" s="22">
        <v>100</v>
      </c>
      <c r="F76" s="85"/>
      <c r="G76" s="86"/>
      <c r="H76" s="123" t="s">
        <v>76</v>
      </c>
      <c r="I76" s="124"/>
      <c r="J76" s="125"/>
    </row>
    <row r="77" spans="2:14" ht="17.25" x14ac:dyDescent="0.2">
      <c r="B77" s="12"/>
      <c r="C77" s="13"/>
      <c r="D77" s="9" t="s">
        <v>77</v>
      </c>
      <c r="E77" s="22">
        <v>0</v>
      </c>
      <c r="F77" s="87"/>
      <c r="G77" s="88"/>
      <c r="H77" s="123"/>
      <c r="I77" s="124"/>
      <c r="J77" s="125"/>
    </row>
    <row r="78" spans="2:14" ht="17.25" x14ac:dyDescent="0.2">
      <c r="B78" s="12"/>
      <c r="C78" s="13"/>
      <c r="D78" s="9" t="s">
        <v>92</v>
      </c>
      <c r="E78" s="94">
        <v>0</v>
      </c>
      <c r="F78" s="85"/>
      <c r="G78" s="86"/>
      <c r="H78" s="123" t="s">
        <v>93</v>
      </c>
      <c r="I78" s="124"/>
      <c r="J78" s="125"/>
    </row>
    <row r="79" spans="2:14" ht="15" x14ac:dyDescent="0.2">
      <c r="B79" s="15"/>
      <c r="C79" s="16"/>
      <c r="D79" s="17"/>
      <c r="E79" s="17"/>
      <c r="F79" s="17"/>
      <c r="G79" s="18"/>
      <c r="H79" s="18"/>
      <c r="I79" s="18"/>
      <c r="J79" s="19"/>
    </row>
    <row r="80" spans="2:14" ht="15" x14ac:dyDescent="0.2">
      <c r="B80" s="12"/>
      <c r="C80" s="13"/>
      <c r="D80" s="44"/>
      <c r="E80" s="44"/>
      <c r="F80" s="44"/>
      <c r="G80" s="44"/>
      <c r="H80" s="44"/>
      <c r="I80" s="44"/>
      <c r="J80" s="4"/>
    </row>
    <row r="81" spans="2:10" ht="20.25" x14ac:dyDescent="0.2">
      <c r="B81" s="12"/>
      <c r="C81" s="13"/>
      <c r="D81" s="14"/>
      <c r="E81" s="23" t="s">
        <v>31</v>
      </c>
      <c r="F81" s="5"/>
      <c r="G81" s="5"/>
      <c r="H81" s="5"/>
      <c r="I81" s="5"/>
      <c r="J81" s="4"/>
    </row>
    <row r="82" spans="2:10" ht="20.25" x14ac:dyDescent="0.2">
      <c r="B82" s="126" t="s">
        <v>58</v>
      </c>
      <c r="C82" s="127"/>
      <c r="D82" s="128"/>
      <c r="E82" s="31">
        <f>SUM(E84:E87)</f>
        <v>564.30000000000007</v>
      </c>
      <c r="F82" s="5"/>
      <c r="G82" s="5"/>
      <c r="H82" s="5"/>
      <c r="I82" s="5"/>
      <c r="J82" s="4"/>
    </row>
    <row r="83" spans="2:10" ht="17.25" x14ac:dyDescent="0.2">
      <c r="B83" s="12"/>
      <c r="C83" s="8"/>
      <c r="D83" s="11" t="s">
        <v>2</v>
      </c>
      <c r="E83" s="11" t="s">
        <v>48</v>
      </c>
      <c r="F83" s="5" t="s">
        <v>74</v>
      </c>
      <c r="G83" s="5" t="s">
        <v>75</v>
      </c>
      <c r="H83" s="5"/>
      <c r="I83" s="5"/>
      <c r="J83" s="4"/>
    </row>
    <row r="84" spans="2:10" ht="17.25" x14ac:dyDescent="0.2">
      <c r="B84" s="12"/>
      <c r="C84" s="8"/>
      <c r="D84" s="51" t="s">
        <v>60</v>
      </c>
      <c r="E84" s="25">
        <f>'Detall Ingressos'!E5*0.05</f>
        <v>564.30000000000007</v>
      </c>
      <c r="F84" s="85"/>
      <c r="G84" s="86"/>
      <c r="H84" s="123"/>
      <c r="I84" s="124"/>
      <c r="J84" s="125"/>
    </row>
    <row r="85" spans="2:10" ht="17.25" x14ac:dyDescent="0.2">
      <c r="B85" s="12"/>
      <c r="C85" s="13"/>
      <c r="D85" s="9"/>
      <c r="E85" s="22"/>
      <c r="F85" s="85"/>
      <c r="G85" s="86"/>
      <c r="H85" s="123"/>
      <c r="I85" s="124"/>
      <c r="J85" s="125"/>
    </row>
    <row r="86" spans="2:10" ht="17.25" x14ac:dyDescent="0.2">
      <c r="B86" s="12"/>
      <c r="C86" s="13"/>
      <c r="D86" s="9"/>
      <c r="E86" s="22"/>
      <c r="F86" s="87"/>
      <c r="G86" s="88"/>
      <c r="H86" s="123"/>
      <c r="I86" s="124"/>
      <c r="J86" s="125"/>
    </row>
    <row r="87" spans="2:10" ht="17.25" x14ac:dyDescent="0.2">
      <c r="B87" s="12"/>
      <c r="C87" s="13"/>
      <c r="D87" s="9"/>
      <c r="E87" s="22"/>
      <c r="F87" s="85"/>
      <c r="G87" s="86"/>
      <c r="H87" s="123"/>
      <c r="I87" s="124"/>
      <c r="J87" s="125"/>
    </row>
    <row r="88" spans="2:10" ht="15" x14ac:dyDescent="0.2">
      <c r="B88" s="15"/>
      <c r="C88" s="16"/>
      <c r="D88" s="17"/>
      <c r="E88" s="17"/>
      <c r="F88" s="17"/>
      <c r="G88" s="18"/>
      <c r="H88" s="18"/>
      <c r="I88" s="18"/>
      <c r="J88" s="19"/>
    </row>
    <row r="89" spans="2:10" ht="15" x14ac:dyDescent="0.2">
      <c r="B89" s="12"/>
      <c r="C89" s="13"/>
      <c r="D89" s="44"/>
      <c r="E89" s="44"/>
      <c r="F89" s="44"/>
      <c r="G89" s="44"/>
      <c r="H89" s="44"/>
      <c r="I89" s="44"/>
      <c r="J89" s="4"/>
    </row>
    <row r="90" spans="2:10" ht="20.25" x14ac:dyDescent="0.2">
      <c r="B90" s="12"/>
      <c r="C90" s="13"/>
      <c r="D90" s="14"/>
      <c r="E90" s="23" t="s">
        <v>31</v>
      </c>
      <c r="F90" s="5"/>
      <c r="G90" s="5"/>
      <c r="H90" s="5"/>
      <c r="I90" s="5"/>
      <c r="J90" s="4"/>
    </row>
    <row r="91" spans="2:10" ht="20.25" x14ac:dyDescent="0.2">
      <c r="B91" s="126" t="s">
        <v>59</v>
      </c>
      <c r="C91" s="127"/>
      <c r="D91" s="128"/>
      <c r="E91" s="31">
        <f>SUM(E93:E96)</f>
        <v>564.30000000000007</v>
      </c>
      <c r="F91" s="5"/>
      <c r="G91" s="5"/>
      <c r="H91" s="5"/>
      <c r="I91" s="5"/>
      <c r="J91" s="4"/>
    </row>
    <row r="92" spans="2:10" ht="17.25" x14ac:dyDescent="0.2">
      <c r="B92" s="12"/>
      <c r="C92" s="8"/>
      <c r="D92" s="11" t="s">
        <v>2</v>
      </c>
      <c r="E92" s="11" t="s">
        <v>48</v>
      </c>
      <c r="F92" s="5" t="s">
        <v>74</v>
      </c>
      <c r="G92" s="5" t="s">
        <v>75</v>
      </c>
      <c r="H92" s="5"/>
      <c r="I92" s="5"/>
      <c r="J92" s="4"/>
    </row>
    <row r="93" spans="2:10" ht="17.25" x14ac:dyDescent="0.2">
      <c r="B93" s="12"/>
      <c r="C93" s="8"/>
      <c r="D93" s="51" t="s">
        <v>60</v>
      </c>
      <c r="E93" s="25">
        <f>'Detall Ingressos'!E5*0.05</f>
        <v>564.30000000000007</v>
      </c>
      <c r="F93" s="85"/>
      <c r="G93" s="86"/>
      <c r="H93" s="123"/>
      <c r="I93" s="124"/>
      <c r="J93" s="125"/>
    </row>
    <row r="94" spans="2:10" ht="17.25" x14ac:dyDescent="0.2">
      <c r="B94" s="12"/>
      <c r="C94" s="13"/>
      <c r="D94" s="9"/>
      <c r="E94" s="22"/>
      <c r="F94" s="85"/>
      <c r="G94" s="86"/>
      <c r="H94" s="123"/>
      <c r="I94" s="124"/>
      <c r="J94" s="125"/>
    </row>
    <row r="95" spans="2:10" ht="17.25" x14ac:dyDescent="0.2">
      <c r="B95" s="12"/>
      <c r="C95" s="13"/>
      <c r="D95" s="9"/>
      <c r="E95" s="22"/>
      <c r="F95" s="87"/>
      <c r="G95" s="88"/>
      <c r="H95" s="123"/>
      <c r="I95" s="124"/>
      <c r="J95" s="125"/>
    </row>
    <row r="96" spans="2:10" ht="17.25" x14ac:dyDescent="0.2">
      <c r="B96" s="12"/>
      <c r="C96" s="13"/>
      <c r="D96" s="9"/>
      <c r="E96" s="22"/>
      <c r="F96" s="85"/>
      <c r="G96" s="86"/>
      <c r="H96" s="123"/>
      <c r="I96" s="124"/>
      <c r="J96" s="125"/>
    </row>
    <row r="97" spans="2:10" ht="15" x14ac:dyDescent="0.2">
      <c r="B97" s="15"/>
      <c r="C97" s="16"/>
      <c r="D97" s="17"/>
      <c r="E97" s="17"/>
      <c r="F97" s="17"/>
      <c r="G97" s="18"/>
      <c r="H97" s="18"/>
      <c r="I97" s="18"/>
      <c r="J97" s="19"/>
    </row>
  </sheetData>
  <mergeCells count="39">
    <mergeCell ref="B73:D73"/>
    <mergeCell ref="B82:D82"/>
    <mergeCell ref="B91:D91"/>
    <mergeCell ref="B26:D26"/>
    <mergeCell ref="B38:D38"/>
    <mergeCell ref="B32:D32"/>
    <mergeCell ref="B3:D3"/>
    <mergeCell ref="B8:D8"/>
    <mergeCell ref="B4:D4"/>
    <mergeCell ref="F9:J9"/>
    <mergeCell ref="B63:D63"/>
    <mergeCell ref="B23:D23"/>
    <mergeCell ref="F19:I19"/>
    <mergeCell ref="F20:I20"/>
    <mergeCell ref="F10:I10"/>
    <mergeCell ref="F11:I11"/>
    <mergeCell ref="F12:I12"/>
    <mergeCell ref="F13:I13"/>
    <mergeCell ref="F14:I14"/>
    <mergeCell ref="F15:I15"/>
    <mergeCell ref="F16:I16"/>
    <mergeCell ref="F17:I17"/>
    <mergeCell ref="F18:I18"/>
    <mergeCell ref="H67:J67"/>
    <mergeCell ref="H66:J66"/>
    <mergeCell ref="H65:J65"/>
    <mergeCell ref="H68:J68"/>
    <mergeCell ref="H75:J75"/>
    <mergeCell ref="H76:J76"/>
    <mergeCell ref="H77:J77"/>
    <mergeCell ref="H78:J78"/>
    <mergeCell ref="H84:J84"/>
    <mergeCell ref="H95:J95"/>
    <mergeCell ref="H96:J96"/>
    <mergeCell ref="H85:J85"/>
    <mergeCell ref="H86:J86"/>
    <mergeCell ref="H87:J87"/>
    <mergeCell ref="H93:J93"/>
    <mergeCell ref="H94:J94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H36"/>
  <sheetViews>
    <sheetView zoomScale="90" zoomScaleNormal="90" workbookViewId="0">
      <selection activeCell="H45" sqref="H45"/>
    </sheetView>
  </sheetViews>
  <sheetFormatPr baseColWidth="10" defaultColWidth="11.42578125" defaultRowHeight="12.75" x14ac:dyDescent="0.2"/>
  <cols>
    <col min="1" max="16384" width="11.42578125" style="52"/>
  </cols>
  <sheetData>
    <row r="5" spans="2:4" ht="13.5" thickBot="1" x14ac:dyDescent="0.25"/>
    <row r="6" spans="2:4" ht="15" thickBot="1" x14ac:dyDescent="0.3">
      <c r="B6" s="138" t="s">
        <v>110</v>
      </c>
      <c r="C6" s="139"/>
      <c r="D6" s="140"/>
    </row>
    <row r="7" spans="2:4" ht="17.25" x14ac:dyDescent="0.3">
      <c r="B7" s="141" t="s">
        <v>11</v>
      </c>
      <c r="C7" s="142"/>
      <c r="D7" s="53">
        <v>0.3</v>
      </c>
    </row>
    <row r="8" spans="2:4" ht="17.25" x14ac:dyDescent="0.3">
      <c r="B8" s="143" t="s">
        <v>53</v>
      </c>
      <c r="C8" s="144"/>
      <c r="D8" s="54">
        <v>0.3</v>
      </c>
    </row>
    <row r="9" spans="2:4" ht="17.25" x14ac:dyDescent="0.3">
      <c r="B9" s="143" t="s">
        <v>52</v>
      </c>
      <c r="C9" s="144"/>
      <c r="D9" s="54">
        <v>0.15</v>
      </c>
    </row>
    <row r="10" spans="2:4" ht="17.25" x14ac:dyDescent="0.3">
      <c r="B10" s="143" t="s">
        <v>55</v>
      </c>
      <c r="C10" s="144"/>
      <c r="D10" s="54">
        <v>0.15</v>
      </c>
    </row>
    <row r="11" spans="2:4" ht="17.25" x14ac:dyDescent="0.3">
      <c r="B11" s="143" t="s">
        <v>54</v>
      </c>
      <c r="C11" s="144"/>
      <c r="D11" s="54">
        <v>0.05</v>
      </c>
    </row>
    <row r="12" spans="2:4" ht="18" thickBot="1" x14ac:dyDescent="0.35">
      <c r="B12" s="136" t="s">
        <v>85</v>
      </c>
      <c r="C12" s="137"/>
      <c r="D12" s="55">
        <v>0.05</v>
      </c>
    </row>
    <row r="13" spans="2:4" ht="18" thickBot="1" x14ac:dyDescent="0.35">
      <c r="D13" s="56">
        <f>SUM(D7:D12)</f>
        <v>1</v>
      </c>
    </row>
    <row r="26" spans="8:8" ht="14.25" x14ac:dyDescent="0.2">
      <c r="H26" s="57"/>
    </row>
    <row r="27" spans="8:8" ht="14.25" x14ac:dyDescent="0.2">
      <c r="H27" s="57"/>
    </row>
    <row r="28" spans="8:8" ht="14.25" x14ac:dyDescent="0.2">
      <c r="H28" s="57"/>
    </row>
    <row r="29" spans="8:8" ht="14.25" x14ac:dyDescent="0.2">
      <c r="H29" s="57"/>
    </row>
    <row r="30" spans="8:8" ht="14.25" x14ac:dyDescent="0.2">
      <c r="H30" s="57"/>
    </row>
    <row r="31" spans="8:8" ht="14.25" x14ac:dyDescent="0.2">
      <c r="H31" s="57"/>
    </row>
    <row r="32" spans="8:8" ht="14.25" x14ac:dyDescent="0.2">
      <c r="H32" s="57"/>
    </row>
    <row r="33" spans="8:8" ht="14.25" x14ac:dyDescent="0.2">
      <c r="H33" s="57"/>
    </row>
    <row r="34" spans="8:8" ht="14.25" x14ac:dyDescent="0.2">
      <c r="H34" s="57"/>
    </row>
    <row r="35" spans="8:8" ht="14.25" x14ac:dyDescent="0.2">
      <c r="H35" s="57"/>
    </row>
    <row r="36" spans="8:8" ht="14.25" x14ac:dyDescent="0.2">
      <c r="H36" s="57"/>
    </row>
  </sheetData>
  <mergeCells count="7">
    <mergeCell ref="B12:C12"/>
    <mergeCell ref="B6:D6"/>
    <mergeCell ref="B7:C7"/>
    <mergeCell ref="B8:C8"/>
    <mergeCell ref="B9:C9"/>
    <mergeCell ref="B10:C10"/>
    <mergeCell ref="B11:C11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10"/>
  <sheetViews>
    <sheetView workbookViewId="0">
      <selection activeCell="E15" sqref="E15"/>
    </sheetView>
  </sheetViews>
  <sheetFormatPr baseColWidth="10" defaultRowHeight="12.75" x14ac:dyDescent="0.2"/>
  <cols>
    <col min="2" max="2" width="20.7109375" customWidth="1"/>
    <col min="3" max="3" width="18.140625" customWidth="1"/>
    <col min="4" max="4" width="17.140625" customWidth="1"/>
    <col min="5" max="5" width="17" customWidth="1"/>
    <col min="6" max="6" width="18.42578125" customWidth="1"/>
  </cols>
  <sheetData>
    <row r="4" spans="2:6" ht="17.25" x14ac:dyDescent="0.2">
      <c r="C4" s="92" t="s">
        <v>82</v>
      </c>
      <c r="D4" s="92" t="s">
        <v>83</v>
      </c>
      <c r="E4" s="92" t="s">
        <v>84</v>
      </c>
    </row>
    <row r="5" spans="2:6" ht="17.25" x14ac:dyDescent="0.2">
      <c r="B5" s="91" t="s">
        <v>78</v>
      </c>
      <c r="C5" s="90">
        <v>76471.710000000006</v>
      </c>
      <c r="D5" s="90">
        <v>74976.66</v>
      </c>
      <c r="E5" s="93">
        <f>C5-D5</f>
        <v>1495.0500000000029</v>
      </c>
      <c r="F5" t="s">
        <v>101</v>
      </c>
    </row>
    <row r="6" spans="2:6" ht="17.25" x14ac:dyDescent="0.2">
      <c r="B6" s="91" t="s">
        <v>79</v>
      </c>
      <c r="C6" s="90">
        <v>94438.8</v>
      </c>
      <c r="D6" s="90">
        <v>90754.08</v>
      </c>
      <c r="E6" s="93">
        <f t="shared" ref="E6:E8" si="0">C6-D6</f>
        <v>3684.7200000000012</v>
      </c>
      <c r="F6" t="s">
        <v>101</v>
      </c>
    </row>
    <row r="7" spans="2:6" ht="17.25" x14ac:dyDescent="0.2">
      <c r="B7" s="91" t="s">
        <v>80</v>
      </c>
      <c r="C7" s="90">
        <v>96214</v>
      </c>
      <c r="D7" s="90">
        <v>91344.29</v>
      </c>
      <c r="E7" s="93">
        <f t="shared" si="0"/>
        <v>4869.7100000000064</v>
      </c>
      <c r="F7" t="s">
        <v>101</v>
      </c>
    </row>
    <row r="8" spans="2:6" ht="17.25" x14ac:dyDescent="0.2">
      <c r="B8" s="91" t="s">
        <v>81</v>
      </c>
      <c r="C8" s="90">
        <v>90869.239999999991</v>
      </c>
      <c r="D8" s="90">
        <v>86604.071000000011</v>
      </c>
      <c r="E8" s="93">
        <f t="shared" si="0"/>
        <v>4265.1689999999799</v>
      </c>
      <c r="F8" t="s">
        <v>101</v>
      </c>
    </row>
    <row r="9" spans="2:6" ht="17.25" x14ac:dyDescent="0.2">
      <c r="B9" s="91" t="s">
        <v>100</v>
      </c>
      <c r="C9" s="90">
        <v>74896.039999999979</v>
      </c>
      <c r="D9" s="90">
        <v>79172.909499999994</v>
      </c>
      <c r="E9" s="93">
        <f t="shared" ref="E9" si="1">C9-D9</f>
        <v>-4276.8695000000153</v>
      </c>
      <c r="F9" t="s">
        <v>101</v>
      </c>
    </row>
    <row r="10" spans="2:6" ht="17.25" x14ac:dyDescent="0.2">
      <c r="B10" s="91" t="s">
        <v>112</v>
      </c>
      <c r="C10" s="90">
        <v>93285.889999999985</v>
      </c>
      <c r="D10" s="90">
        <v>110514.65950000001</v>
      </c>
      <c r="E10" s="93">
        <f t="shared" ref="E10" si="2">C10-D10</f>
        <v>-17228.769500000024</v>
      </c>
      <c r="F10" t="s">
        <v>101</v>
      </c>
    </row>
  </sheetData>
  <phoneticPr fontId="3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I1048492"/>
  <sheetViews>
    <sheetView topLeftCell="C1" zoomScale="80" zoomScaleNormal="80" workbookViewId="0">
      <pane xSplit="1" ySplit="4" topLeftCell="D20" activePane="bottomRight" state="frozen"/>
      <selection activeCell="C1" sqref="C1"/>
      <selection pane="topRight" activeCell="D1" sqref="D1"/>
      <selection pane="bottomLeft" activeCell="C5" sqref="C5"/>
      <selection pane="bottomRight" activeCell="L38" sqref="L38"/>
    </sheetView>
  </sheetViews>
  <sheetFormatPr baseColWidth="10" defaultColWidth="10.85546875" defaultRowHeight="12.75" x14ac:dyDescent="0.2"/>
  <cols>
    <col min="1" max="3" width="10.85546875" style="101"/>
    <col min="4" max="4" width="12.5703125" style="101" bestFit="1" customWidth="1"/>
    <col min="5" max="5" width="12.140625" style="101" bestFit="1" customWidth="1"/>
    <col min="6" max="6" width="14.28515625" style="104" customWidth="1"/>
    <col min="7" max="7" width="36.28515625" style="101" customWidth="1"/>
    <col min="8" max="8" width="26.5703125" style="101" customWidth="1"/>
    <col min="9" max="9" width="32.42578125" style="101" customWidth="1"/>
    <col min="10" max="12" width="10.85546875" style="101"/>
    <col min="13" max="13" width="13.28515625" style="101" customWidth="1"/>
    <col min="14" max="16384" width="10.85546875" style="101"/>
  </cols>
  <sheetData>
    <row r="2" spans="4:8" ht="15" x14ac:dyDescent="0.2">
      <c r="D2" s="105">
        <f xml:space="preserve"> SUBTOTAL(109,D5:D268)</f>
        <v>69327.989999999991</v>
      </c>
      <c r="E2" s="105">
        <f xml:space="preserve"> SUBTOTAL(109,E5:E268)</f>
        <v>81766.570000000007</v>
      </c>
    </row>
    <row r="4" spans="4:8" x14ac:dyDescent="0.2">
      <c r="D4" s="102" t="s">
        <v>115</v>
      </c>
      <c r="E4" s="102" t="s">
        <v>116</v>
      </c>
      <c r="F4" s="102" t="s">
        <v>118</v>
      </c>
      <c r="G4" s="102" t="s">
        <v>117</v>
      </c>
      <c r="H4" s="102" t="s">
        <v>124</v>
      </c>
    </row>
    <row r="5" spans="4:8" x14ac:dyDescent="0.2">
      <c r="D5" s="110"/>
      <c r="E5" s="109">
        <v>2</v>
      </c>
      <c r="F5" s="103" t="s">
        <v>134</v>
      </c>
      <c r="G5" s="113" t="s">
        <v>119</v>
      </c>
      <c r="H5" s="101" t="s">
        <v>130</v>
      </c>
    </row>
    <row r="6" spans="4:8" x14ac:dyDescent="0.2">
      <c r="D6" s="110"/>
      <c r="E6" s="109">
        <v>1670.88</v>
      </c>
      <c r="F6" s="103" t="s">
        <v>134</v>
      </c>
      <c r="G6" s="113" t="s">
        <v>135</v>
      </c>
      <c r="H6" s="101" t="s">
        <v>129</v>
      </c>
    </row>
    <row r="7" spans="4:8" x14ac:dyDescent="0.2">
      <c r="D7" s="110"/>
      <c r="E7" s="109">
        <v>468.25</v>
      </c>
      <c r="F7" s="103" t="s">
        <v>134</v>
      </c>
      <c r="G7" s="113" t="s">
        <v>136</v>
      </c>
      <c r="H7" s="101" t="s">
        <v>131</v>
      </c>
    </row>
    <row r="8" spans="4:8" x14ac:dyDescent="0.2">
      <c r="D8" s="107"/>
      <c r="E8" s="107">
        <v>3.95</v>
      </c>
      <c r="F8" s="103" t="s">
        <v>134</v>
      </c>
      <c r="G8" s="113" t="s">
        <v>119</v>
      </c>
      <c r="H8" s="101" t="s">
        <v>130</v>
      </c>
    </row>
    <row r="9" spans="4:8" x14ac:dyDescent="0.2">
      <c r="D9" s="107">
        <v>150</v>
      </c>
      <c r="E9" s="107"/>
      <c r="F9" s="103" t="s">
        <v>134</v>
      </c>
      <c r="G9" s="113" t="s">
        <v>123</v>
      </c>
      <c r="H9" s="101" t="s">
        <v>126</v>
      </c>
    </row>
    <row r="10" spans="4:8" x14ac:dyDescent="0.2">
      <c r="D10" s="107">
        <v>87.92</v>
      </c>
      <c r="E10" s="107"/>
      <c r="F10" s="103" t="s">
        <v>134</v>
      </c>
      <c r="G10" s="113" t="s">
        <v>137</v>
      </c>
      <c r="H10" s="101" t="s">
        <v>128</v>
      </c>
    </row>
    <row r="11" spans="4:8" x14ac:dyDescent="0.2">
      <c r="D11" s="107"/>
      <c r="E11" s="107">
        <v>242</v>
      </c>
      <c r="F11" s="103" t="s">
        <v>134</v>
      </c>
      <c r="G11" s="113" t="s">
        <v>138</v>
      </c>
      <c r="H11" s="101" t="s">
        <v>128</v>
      </c>
    </row>
    <row r="12" spans="4:8" x14ac:dyDescent="0.2">
      <c r="D12" s="107"/>
      <c r="E12" s="107">
        <v>3.95</v>
      </c>
      <c r="F12" s="103" t="s">
        <v>134</v>
      </c>
      <c r="G12" s="114" t="s">
        <v>119</v>
      </c>
      <c r="H12" s="101" t="s">
        <v>130</v>
      </c>
    </row>
    <row r="13" spans="4:8" x14ac:dyDescent="0.2">
      <c r="D13" s="107">
        <v>538.25</v>
      </c>
      <c r="E13" s="107"/>
      <c r="F13" s="103" t="s">
        <v>134</v>
      </c>
      <c r="G13" s="114" t="s">
        <v>123</v>
      </c>
      <c r="H13" s="101" t="s">
        <v>126</v>
      </c>
    </row>
    <row r="14" spans="4:8" x14ac:dyDescent="0.2">
      <c r="D14" s="107">
        <v>55</v>
      </c>
      <c r="E14" s="107"/>
      <c r="F14" s="103" t="s">
        <v>134</v>
      </c>
      <c r="G14" s="113" t="s">
        <v>139</v>
      </c>
      <c r="H14" s="101" t="s">
        <v>128</v>
      </c>
    </row>
    <row r="15" spans="4:8" x14ac:dyDescent="0.2">
      <c r="D15" s="110">
        <v>87.92</v>
      </c>
      <c r="E15" s="107"/>
      <c r="F15" s="103" t="s">
        <v>134</v>
      </c>
      <c r="G15" s="113" t="s">
        <v>140</v>
      </c>
      <c r="H15" s="101" t="s">
        <v>128</v>
      </c>
    </row>
    <row r="16" spans="4:8" x14ac:dyDescent="0.2">
      <c r="D16" s="110"/>
      <c r="E16" s="107">
        <v>1884.96</v>
      </c>
      <c r="F16" s="103" t="s">
        <v>134</v>
      </c>
      <c r="G16" s="114" t="s">
        <v>141</v>
      </c>
      <c r="H16" s="101" t="s">
        <v>129</v>
      </c>
    </row>
    <row r="17" spans="4:9" x14ac:dyDescent="0.2">
      <c r="D17" s="110"/>
      <c r="E17" s="107">
        <v>2237.39</v>
      </c>
      <c r="F17" s="103" t="s">
        <v>134</v>
      </c>
      <c r="G17" s="113" t="s">
        <v>142</v>
      </c>
      <c r="H17" s="101" t="s">
        <v>368</v>
      </c>
      <c r="I17" s="101" t="s">
        <v>367</v>
      </c>
    </row>
    <row r="18" spans="4:9" x14ac:dyDescent="0.2">
      <c r="D18" s="110">
        <v>396</v>
      </c>
      <c r="E18" s="107"/>
      <c r="F18" s="103" t="s">
        <v>134</v>
      </c>
      <c r="G18" s="114" t="s">
        <v>143</v>
      </c>
      <c r="H18" s="101" t="s">
        <v>126</v>
      </c>
    </row>
    <row r="19" spans="4:9" x14ac:dyDescent="0.2">
      <c r="D19" s="107">
        <v>50</v>
      </c>
      <c r="E19" s="108"/>
      <c r="F19" s="103" t="s">
        <v>134</v>
      </c>
      <c r="G19" s="114" t="s">
        <v>144</v>
      </c>
      <c r="H19" s="101" t="s">
        <v>128</v>
      </c>
    </row>
    <row r="20" spans="4:9" x14ac:dyDescent="0.2">
      <c r="D20" s="111">
        <v>78.52</v>
      </c>
      <c r="E20" s="108"/>
      <c r="F20" s="103" t="s">
        <v>134</v>
      </c>
      <c r="G20" s="113" t="s">
        <v>145</v>
      </c>
      <c r="H20" s="101" t="s">
        <v>128</v>
      </c>
    </row>
    <row r="21" spans="4:9" x14ac:dyDescent="0.2">
      <c r="D21" s="111">
        <v>83.08</v>
      </c>
      <c r="E21" s="109"/>
      <c r="F21" s="103" t="s">
        <v>134</v>
      </c>
      <c r="G21" s="113" t="s">
        <v>146</v>
      </c>
      <c r="H21" s="101" t="s">
        <v>128</v>
      </c>
    </row>
    <row r="22" spans="4:9" x14ac:dyDescent="0.2">
      <c r="D22" s="111">
        <v>16.920000000000002</v>
      </c>
      <c r="E22" s="108"/>
      <c r="F22" s="103" t="s">
        <v>134</v>
      </c>
      <c r="G22" s="114" t="s">
        <v>147</v>
      </c>
      <c r="H22" s="101" t="s">
        <v>126</v>
      </c>
    </row>
    <row r="23" spans="4:9" x14ac:dyDescent="0.2">
      <c r="D23" s="111">
        <v>77.900000000000006</v>
      </c>
      <c r="E23" s="107"/>
      <c r="F23" s="103" t="s">
        <v>134</v>
      </c>
      <c r="G23" s="113" t="s">
        <v>148</v>
      </c>
      <c r="H23" s="101" t="s">
        <v>128</v>
      </c>
    </row>
    <row r="24" spans="4:9" x14ac:dyDescent="0.2">
      <c r="D24" s="111">
        <v>88.52</v>
      </c>
      <c r="E24" s="107"/>
      <c r="F24" s="103" t="s">
        <v>134</v>
      </c>
      <c r="G24" s="114" t="s">
        <v>149</v>
      </c>
      <c r="H24" s="101" t="s">
        <v>128</v>
      </c>
    </row>
    <row r="25" spans="4:9" x14ac:dyDescent="0.2">
      <c r="D25" s="111">
        <v>50</v>
      </c>
      <c r="E25" s="107"/>
      <c r="F25" s="103" t="s">
        <v>134</v>
      </c>
      <c r="G25" s="114" t="s">
        <v>150</v>
      </c>
      <c r="H25" s="101" t="s">
        <v>126</v>
      </c>
    </row>
    <row r="26" spans="4:9" x14ac:dyDescent="0.2">
      <c r="D26" s="111">
        <v>30</v>
      </c>
      <c r="E26" s="108"/>
      <c r="F26" s="103" t="s">
        <v>134</v>
      </c>
      <c r="G26" s="113" t="s">
        <v>151</v>
      </c>
      <c r="H26" s="101" t="s">
        <v>368</v>
      </c>
    </row>
    <row r="27" spans="4:9" x14ac:dyDescent="0.2">
      <c r="D27" s="111">
        <v>10</v>
      </c>
      <c r="E27" s="108"/>
      <c r="F27" s="103" t="s">
        <v>134</v>
      </c>
      <c r="G27" s="113" t="s">
        <v>152</v>
      </c>
      <c r="H27" s="101" t="s">
        <v>378</v>
      </c>
    </row>
    <row r="28" spans="4:9" x14ac:dyDescent="0.2">
      <c r="D28" s="111">
        <v>10</v>
      </c>
      <c r="E28" s="108"/>
      <c r="F28" s="103" t="s">
        <v>134</v>
      </c>
      <c r="G28" s="114" t="s">
        <v>145</v>
      </c>
      <c r="H28" s="101" t="s">
        <v>378</v>
      </c>
    </row>
    <row r="29" spans="4:9" x14ac:dyDescent="0.2">
      <c r="D29" s="111">
        <v>156</v>
      </c>
      <c r="E29" s="109"/>
      <c r="F29" s="103" t="s">
        <v>134</v>
      </c>
      <c r="G29" s="113" t="s">
        <v>153</v>
      </c>
      <c r="H29" s="101" t="s">
        <v>107</v>
      </c>
    </row>
    <row r="30" spans="4:9" x14ac:dyDescent="0.2">
      <c r="D30" s="111">
        <v>350</v>
      </c>
      <c r="E30" s="109"/>
      <c r="F30" s="103" t="s">
        <v>134</v>
      </c>
      <c r="G30" s="114" t="s">
        <v>154</v>
      </c>
      <c r="H30" s="101" t="s">
        <v>126</v>
      </c>
    </row>
    <row r="31" spans="4:9" x14ac:dyDescent="0.2">
      <c r="D31" s="111">
        <v>50</v>
      </c>
      <c r="E31" s="109"/>
      <c r="F31" s="103" t="s">
        <v>134</v>
      </c>
      <c r="G31" s="114" t="s">
        <v>155</v>
      </c>
      <c r="H31" s="101" t="s">
        <v>128</v>
      </c>
    </row>
    <row r="32" spans="4:9" x14ac:dyDescent="0.2">
      <c r="D32" s="111">
        <v>46</v>
      </c>
      <c r="E32" s="107"/>
      <c r="F32" s="103" t="s">
        <v>134</v>
      </c>
      <c r="G32" s="113" t="s">
        <v>156</v>
      </c>
      <c r="H32" s="101" t="s">
        <v>126</v>
      </c>
    </row>
    <row r="33" spans="4:9" x14ac:dyDescent="0.2">
      <c r="D33" s="111">
        <v>40</v>
      </c>
      <c r="E33" s="108"/>
      <c r="F33" s="103" t="s">
        <v>134</v>
      </c>
      <c r="G33" s="113" t="s">
        <v>157</v>
      </c>
      <c r="H33" s="101" t="s">
        <v>368</v>
      </c>
    </row>
    <row r="34" spans="4:9" x14ac:dyDescent="0.2">
      <c r="D34" s="110"/>
      <c r="E34" s="109">
        <v>12</v>
      </c>
      <c r="F34" s="103" t="s">
        <v>165</v>
      </c>
      <c r="G34" s="114" t="s">
        <v>158</v>
      </c>
      <c r="H34" s="101" t="s">
        <v>130</v>
      </c>
    </row>
    <row r="35" spans="4:9" x14ac:dyDescent="0.2">
      <c r="D35" s="110">
        <v>12</v>
      </c>
      <c r="E35" s="109"/>
      <c r="F35" s="103" t="s">
        <v>165</v>
      </c>
      <c r="G35" s="113" t="s">
        <v>158</v>
      </c>
      <c r="H35" s="101" t="s">
        <v>130</v>
      </c>
    </row>
    <row r="36" spans="4:9" x14ac:dyDescent="0.2">
      <c r="D36" s="110">
        <v>6</v>
      </c>
      <c r="E36" s="109"/>
      <c r="F36" s="103" t="s">
        <v>165</v>
      </c>
      <c r="G36" s="114" t="s">
        <v>159</v>
      </c>
      <c r="H36" s="101" t="s">
        <v>130</v>
      </c>
    </row>
    <row r="37" spans="4:9" x14ac:dyDescent="0.2">
      <c r="D37" s="107"/>
      <c r="E37" s="107">
        <v>13.26</v>
      </c>
      <c r="F37" s="103" t="s">
        <v>165</v>
      </c>
      <c r="G37" s="114" t="s">
        <v>160</v>
      </c>
      <c r="H37" s="101" t="s">
        <v>130</v>
      </c>
    </row>
    <row r="38" spans="4:9" x14ac:dyDescent="0.2">
      <c r="D38" s="107"/>
      <c r="E38" s="107">
        <v>930.19</v>
      </c>
      <c r="F38" s="103" t="s">
        <v>165</v>
      </c>
      <c r="G38" s="113" t="s">
        <v>161</v>
      </c>
      <c r="H38" s="101" t="s">
        <v>369</v>
      </c>
    </row>
    <row r="39" spans="4:9" x14ac:dyDescent="0.2">
      <c r="D39" s="107">
        <v>68.52</v>
      </c>
      <c r="E39" s="107"/>
      <c r="F39" s="103" t="s">
        <v>165</v>
      </c>
      <c r="G39" s="113" t="s">
        <v>162</v>
      </c>
      <c r="H39" s="101" t="s">
        <v>128</v>
      </c>
    </row>
    <row r="40" spans="4:9" x14ac:dyDescent="0.2">
      <c r="D40" s="107">
        <v>221.5</v>
      </c>
      <c r="E40" s="107"/>
      <c r="F40" s="103" t="s">
        <v>165</v>
      </c>
      <c r="G40" s="114" t="s">
        <v>123</v>
      </c>
      <c r="H40" s="101" t="s">
        <v>126</v>
      </c>
    </row>
    <row r="41" spans="4:9" x14ac:dyDescent="0.2">
      <c r="D41" s="107"/>
      <c r="E41" s="107">
        <v>1884.96</v>
      </c>
      <c r="F41" s="103" t="s">
        <v>165</v>
      </c>
      <c r="G41" s="113" t="s">
        <v>163</v>
      </c>
      <c r="H41" s="101" t="s">
        <v>129</v>
      </c>
    </row>
    <row r="42" spans="4:9" x14ac:dyDescent="0.2">
      <c r="D42" s="107"/>
      <c r="E42" s="107">
        <v>6284.14</v>
      </c>
      <c r="F42" s="103" t="s">
        <v>165</v>
      </c>
      <c r="G42" s="114" t="s">
        <v>164</v>
      </c>
      <c r="H42" s="101" t="s">
        <v>368</v>
      </c>
      <c r="I42" s="101" t="s">
        <v>367</v>
      </c>
    </row>
    <row r="43" spans="4:9" x14ac:dyDescent="0.2">
      <c r="D43" s="110">
        <v>30</v>
      </c>
      <c r="E43" s="109"/>
      <c r="F43" s="103" t="s">
        <v>219</v>
      </c>
      <c r="G43" s="114" t="s">
        <v>166</v>
      </c>
      <c r="H43" s="101" t="s">
        <v>126</v>
      </c>
    </row>
    <row r="44" spans="4:9" x14ac:dyDescent="0.2">
      <c r="D44" s="110">
        <v>125</v>
      </c>
      <c r="E44" s="109"/>
      <c r="F44" s="103" t="s">
        <v>219</v>
      </c>
      <c r="G44" s="113" t="s">
        <v>166</v>
      </c>
      <c r="H44" s="101" t="s">
        <v>126</v>
      </c>
    </row>
    <row r="45" spans="4:9" x14ac:dyDescent="0.2">
      <c r="D45" s="110">
        <v>417.5</v>
      </c>
      <c r="E45" s="109"/>
      <c r="F45" s="103" t="s">
        <v>219</v>
      </c>
      <c r="G45" s="113" t="s">
        <v>166</v>
      </c>
      <c r="H45" s="101" t="s">
        <v>126</v>
      </c>
    </row>
    <row r="46" spans="4:9" x14ac:dyDescent="0.2">
      <c r="D46" s="107">
        <v>747.5</v>
      </c>
      <c r="E46" s="107"/>
      <c r="F46" s="103" t="s">
        <v>219</v>
      </c>
      <c r="G46" s="114" t="s">
        <v>166</v>
      </c>
      <c r="H46" s="101" t="s">
        <v>126</v>
      </c>
    </row>
    <row r="47" spans="4:9" x14ac:dyDescent="0.2">
      <c r="D47" s="107"/>
      <c r="E47" s="107">
        <v>10.16</v>
      </c>
      <c r="F47" s="103" t="s">
        <v>219</v>
      </c>
      <c r="G47" s="113" t="s">
        <v>167</v>
      </c>
      <c r="H47" s="101" t="s">
        <v>130</v>
      </c>
    </row>
    <row r="48" spans="4:9" x14ac:dyDescent="0.2">
      <c r="D48" s="107"/>
      <c r="E48" s="107">
        <v>81.31</v>
      </c>
      <c r="F48" s="103" t="s">
        <v>219</v>
      </c>
      <c r="G48" s="114" t="s">
        <v>167</v>
      </c>
      <c r="H48" s="101" t="s">
        <v>130</v>
      </c>
    </row>
    <row r="49" spans="4:9" x14ac:dyDescent="0.2">
      <c r="D49" s="107"/>
      <c r="E49" s="107">
        <v>2</v>
      </c>
      <c r="F49" s="103" t="s">
        <v>219</v>
      </c>
      <c r="G49" s="114" t="s">
        <v>122</v>
      </c>
      <c r="H49" s="101" t="s">
        <v>130</v>
      </c>
    </row>
    <row r="50" spans="4:9" x14ac:dyDescent="0.2">
      <c r="D50" s="107"/>
      <c r="E50" s="107">
        <v>12.1</v>
      </c>
      <c r="F50" s="103" t="s">
        <v>219</v>
      </c>
      <c r="G50" s="113" t="s">
        <v>168</v>
      </c>
      <c r="H50" s="101" t="s">
        <v>130</v>
      </c>
    </row>
    <row r="51" spans="4:9" x14ac:dyDescent="0.2">
      <c r="D51" s="107"/>
      <c r="E51" s="107">
        <v>994.23</v>
      </c>
      <c r="F51" s="103" t="s">
        <v>219</v>
      </c>
      <c r="G51" s="113" t="s">
        <v>169</v>
      </c>
      <c r="H51" s="101" t="s">
        <v>369</v>
      </c>
    </row>
    <row r="52" spans="4:9" x14ac:dyDescent="0.2">
      <c r="D52" s="107"/>
      <c r="E52" s="107">
        <v>186.21</v>
      </c>
      <c r="F52" s="103" t="s">
        <v>219</v>
      </c>
      <c r="G52" s="114" t="s">
        <v>170</v>
      </c>
      <c r="H52" s="101" t="s">
        <v>131</v>
      </c>
      <c r="I52" s="101" t="s">
        <v>120</v>
      </c>
    </row>
    <row r="53" spans="4:9" x14ac:dyDescent="0.2">
      <c r="D53" s="110"/>
      <c r="E53" s="107">
        <v>60</v>
      </c>
      <c r="F53" s="103" t="s">
        <v>219</v>
      </c>
      <c r="G53" s="113" t="s">
        <v>171</v>
      </c>
      <c r="H53" s="101" t="s">
        <v>126</v>
      </c>
    </row>
    <row r="54" spans="4:9" x14ac:dyDescent="0.2">
      <c r="D54" s="110"/>
      <c r="E54" s="107">
        <v>16.940000000000001</v>
      </c>
      <c r="F54" s="103" t="s">
        <v>219</v>
      </c>
      <c r="G54" s="114" t="s">
        <v>172</v>
      </c>
      <c r="H54" s="101" t="s">
        <v>130</v>
      </c>
    </row>
    <row r="55" spans="4:9" x14ac:dyDescent="0.2">
      <c r="D55" s="110">
        <v>120</v>
      </c>
      <c r="E55" s="107"/>
      <c r="F55" s="103" t="s">
        <v>219</v>
      </c>
      <c r="G55" s="114" t="s">
        <v>173</v>
      </c>
      <c r="H55" s="101" t="s">
        <v>126</v>
      </c>
    </row>
    <row r="56" spans="4:9" x14ac:dyDescent="0.2">
      <c r="D56" s="110"/>
      <c r="E56" s="107">
        <v>80</v>
      </c>
      <c r="F56" s="103" t="s">
        <v>219</v>
      </c>
      <c r="G56" s="113" t="s">
        <v>174</v>
      </c>
      <c r="H56" s="101" t="s">
        <v>131</v>
      </c>
      <c r="I56" s="101" t="s">
        <v>370</v>
      </c>
    </row>
    <row r="57" spans="4:9" x14ac:dyDescent="0.2">
      <c r="D57" s="110">
        <v>40</v>
      </c>
      <c r="E57" s="107"/>
      <c r="F57" s="103" t="s">
        <v>219</v>
      </c>
      <c r="G57" s="113" t="s">
        <v>175</v>
      </c>
      <c r="H57" s="101" t="s">
        <v>125</v>
      </c>
    </row>
    <row r="58" spans="4:9" x14ac:dyDescent="0.2">
      <c r="D58" s="110">
        <v>40</v>
      </c>
      <c r="E58" s="107"/>
      <c r="F58" s="103" t="s">
        <v>219</v>
      </c>
      <c r="G58" s="114" t="s">
        <v>176</v>
      </c>
      <c r="H58" s="101" t="s">
        <v>125</v>
      </c>
    </row>
    <row r="59" spans="4:9" x14ac:dyDescent="0.2">
      <c r="D59" s="110">
        <v>80</v>
      </c>
      <c r="E59" s="107"/>
      <c r="F59" s="103" t="s">
        <v>219</v>
      </c>
      <c r="G59" s="113" t="s">
        <v>166</v>
      </c>
      <c r="H59" s="101" t="s">
        <v>126</v>
      </c>
    </row>
    <row r="60" spans="4:9" x14ac:dyDescent="0.2">
      <c r="D60" s="110">
        <v>170</v>
      </c>
      <c r="E60" s="107"/>
      <c r="F60" s="103" t="s">
        <v>219</v>
      </c>
      <c r="G60" s="114" t="s">
        <v>166</v>
      </c>
      <c r="H60" s="101" t="s">
        <v>126</v>
      </c>
    </row>
    <row r="61" spans="4:9" x14ac:dyDescent="0.2">
      <c r="D61" s="110">
        <v>720</v>
      </c>
      <c r="E61" s="107"/>
      <c r="F61" s="103" t="s">
        <v>219</v>
      </c>
      <c r="G61" s="114" t="s">
        <v>166</v>
      </c>
      <c r="H61" s="101" t="s">
        <v>126</v>
      </c>
    </row>
    <row r="62" spans="4:9" x14ac:dyDescent="0.2">
      <c r="D62" s="110">
        <v>1100</v>
      </c>
      <c r="E62" s="107"/>
      <c r="F62" s="103" t="s">
        <v>219</v>
      </c>
      <c r="G62" s="113" t="s">
        <v>166</v>
      </c>
      <c r="H62" s="101" t="s">
        <v>126</v>
      </c>
    </row>
    <row r="63" spans="4:9" x14ac:dyDescent="0.2">
      <c r="D63" s="110"/>
      <c r="E63" s="107">
        <v>42.35</v>
      </c>
      <c r="F63" s="103" t="s">
        <v>219</v>
      </c>
      <c r="G63" s="113" t="s">
        <v>167</v>
      </c>
      <c r="H63" s="101" t="s">
        <v>130</v>
      </c>
    </row>
    <row r="64" spans="4:9" x14ac:dyDescent="0.2">
      <c r="D64" s="110"/>
      <c r="E64" s="107">
        <v>308.31</v>
      </c>
      <c r="F64" s="103" t="s">
        <v>219</v>
      </c>
      <c r="G64" s="114" t="s">
        <v>167</v>
      </c>
      <c r="H64" s="101" t="s">
        <v>130</v>
      </c>
    </row>
    <row r="65" spans="4:8" x14ac:dyDescent="0.2">
      <c r="D65" s="110">
        <v>800</v>
      </c>
      <c r="E65" s="107"/>
      <c r="F65" s="103" t="s">
        <v>219</v>
      </c>
      <c r="G65" s="113" t="s">
        <v>166</v>
      </c>
      <c r="H65" s="101" t="s">
        <v>126</v>
      </c>
    </row>
    <row r="66" spans="4:8" x14ac:dyDescent="0.2">
      <c r="D66" s="110">
        <v>1270</v>
      </c>
      <c r="E66" s="107"/>
      <c r="F66" s="103" t="s">
        <v>219</v>
      </c>
      <c r="G66" s="114" t="s">
        <v>166</v>
      </c>
      <c r="H66" s="101" t="s">
        <v>126</v>
      </c>
    </row>
    <row r="67" spans="4:8" x14ac:dyDescent="0.2">
      <c r="D67" s="110"/>
      <c r="E67" s="107">
        <v>350.66</v>
      </c>
      <c r="F67" s="103" t="s">
        <v>219</v>
      </c>
      <c r="G67" s="114" t="s">
        <v>167</v>
      </c>
      <c r="H67" s="101" t="s">
        <v>130</v>
      </c>
    </row>
    <row r="68" spans="4:8" x14ac:dyDescent="0.2">
      <c r="D68" s="110">
        <v>40</v>
      </c>
      <c r="E68" s="107"/>
      <c r="F68" s="103" t="s">
        <v>219</v>
      </c>
      <c r="G68" s="113" t="s">
        <v>177</v>
      </c>
      <c r="H68" s="101" t="s">
        <v>125</v>
      </c>
    </row>
    <row r="69" spans="4:8" x14ac:dyDescent="0.2">
      <c r="D69" s="110">
        <v>33</v>
      </c>
      <c r="E69" s="107"/>
      <c r="F69" s="103" t="s">
        <v>219</v>
      </c>
      <c r="G69" s="113" t="s">
        <v>178</v>
      </c>
      <c r="H69" s="101" t="s">
        <v>126</v>
      </c>
    </row>
    <row r="70" spans="4:8" x14ac:dyDescent="0.2">
      <c r="D70" s="110">
        <v>2389.5</v>
      </c>
      <c r="E70" s="107"/>
      <c r="F70" s="103" t="s">
        <v>219</v>
      </c>
      <c r="G70" s="114" t="s">
        <v>166</v>
      </c>
      <c r="H70" s="101" t="s">
        <v>126</v>
      </c>
    </row>
    <row r="71" spans="4:8" x14ac:dyDescent="0.2">
      <c r="D71" s="107"/>
      <c r="E71" s="107">
        <v>89.78</v>
      </c>
      <c r="F71" s="103" t="s">
        <v>219</v>
      </c>
      <c r="G71" s="113" t="s">
        <v>167</v>
      </c>
      <c r="H71" s="101" t="s">
        <v>130</v>
      </c>
    </row>
    <row r="72" spans="4:8" x14ac:dyDescent="0.2">
      <c r="D72" s="107">
        <v>30.42</v>
      </c>
      <c r="E72" s="108"/>
      <c r="F72" s="103" t="s">
        <v>219</v>
      </c>
      <c r="G72" s="114" t="s">
        <v>179</v>
      </c>
      <c r="H72" s="101" t="s">
        <v>128</v>
      </c>
    </row>
    <row r="73" spans="4:8" x14ac:dyDescent="0.2">
      <c r="D73" s="111">
        <v>10</v>
      </c>
      <c r="E73" s="109"/>
      <c r="F73" s="103" t="s">
        <v>219</v>
      </c>
      <c r="G73" s="114" t="s">
        <v>180</v>
      </c>
      <c r="H73" s="101" t="s">
        <v>128</v>
      </c>
    </row>
    <row r="74" spans="4:8" x14ac:dyDescent="0.2">
      <c r="D74" s="111">
        <v>46</v>
      </c>
      <c r="E74" s="107"/>
      <c r="F74" s="103" t="s">
        <v>219</v>
      </c>
      <c r="G74" s="113" t="s">
        <v>181</v>
      </c>
      <c r="H74" s="101" t="s">
        <v>126</v>
      </c>
    </row>
    <row r="75" spans="4:8" x14ac:dyDescent="0.2">
      <c r="D75" s="111">
        <v>10</v>
      </c>
      <c r="E75" s="107"/>
      <c r="F75" s="103" t="s">
        <v>219</v>
      </c>
      <c r="G75" s="113" t="s">
        <v>181</v>
      </c>
      <c r="H75" s="101" t="s">
        <v>378</v>
      </c>
    </row>
    <row r="76" spans="4:8" x14ac:dyDescent="0.2">
      <c r="D76" s="111">
        <v>15</v>
      </c>
      <c r="E76" s="107"/>
      <c r="F76" s="103" t="s">
        <v>219</v>
      </c>
      <c r="G76" s="113" t="s">
        <v>182</v>
      </c>
      <c r="H76" s="101" t="s">
        <v>368</v>
      </c>
    </row>
    <row r="77" spans="4:8" x14ac:dyDescent="0.2">
      <c r="D77" s="111">
        <v>46</v>
      </c>
      <c r="E77" s="108"/>
      <c r="F77" s="103" t="s">
        <v>219</v>
      </c>
      <c r="G77" s="114" t="s">
        <v>183</v>
      </c>
      <c r="H77" s="101" t="s">
        <v>126</v>
      </c>
    </row>
    <row r="78" spans="4:8" x14ac:dyDescent="0.2">
      <c r="D78" s="111">
        <v>29.5</v>
      </c>
      <c r="E78" s="109"/>
      <c r="F78" s="103" t="s">
        <v>219</v>
      </c>
      <c r="G78" s="113" t="s">
        <v>184</v>
      </c>
      <c r="H78" s="101" t="s">
        <v>126</v>
      </c>
    </row>
    <row r="79" spans="4:8" x14ac:dyDescent="0.2">
      <c r="D79" s="111">
        <v>68.52</v>
      </c>
      <c r="E79" s="109"/>
      <c r="F79" s="103" t="s">
        <v>219</v>
      </c>
      <c r="G79" s="114" t="s">
        <v>185</v>
      </c>
      <c r="H79" s="101" t="s">
        <v>128</v>
      </c>
    </row>
    <row r="80" spans="4:8" x14ac:dyDescent="0.2">
      <c r="D80" s="111">
        <v>30</v>
      </c>
      <c r="E80" s="109"/>
      <c r="F80" s="103" t="s">
        <v>219</v>
      </c>
      <c r="G80" s="114" t="s">
        <v>186</v>
      </c>
      <c r="H80" s="101" t="s">
        <v>368</v>
      </c>
    </row>
    <row r="81" spans="4:9" x14ac:dyDescent="0.2">
      <c r="D81" s="111">
        <v>20</v>
      </c>
      <c r="E81" s="109"/>
      <c r="F81" s="103" t="s">
        <v>219</v>
      </c>
      <c r="G81" s="113" t="s">
        <v>187</v>
      </c>
      <c r="H81" s="101" t="s">
        <v>378</v>
      </c>
    </row>
    <row r="82" spans="4:9" x14ac:dyDescent="0.2">
      <c r="D82" s="111">
        <v>46</v>
      </c>
      <c r="E82" s="107"/>
      <c r="F82" s="103" t="s">
        <v>219</v>
      </c>
      <c r="G82" s="113" t="s">
        <v>188</v>
      </c>
      <c r="H82" s="101" t="s">
        <v>126</v>
      </c>
    </row>
    <row r="83" spans="4:9" x14ac:dyDescent="0.2">
      <c r="D83" s="111">
        <v>20</v>
      </c>
      <c r="E83" s="107"/>
      <c r="F83" s="103" t="s">
        <v>219</v>
      </c>
      <c r="G83" s="114" t="s">
        <v>189</v>
      </c>
      <c r="H83" s="101" t="s">
        <v>368</v>
      </c>
    </row>
    <row r="84" spans="4:9" x14ac:dyDescent="0.2">
      <c r="D84" s="111">
        <v>10</v>
      </c>
      <c r="E84" s="107"/>
      <c r="F84" s="103" t="s">
        <v>219</v>
      </c>
      <c r="G84" s="114" t="s">
        <v>189</v>
      </c>
      <c r="H84" s="101" t="s">
        <v>378</v>
      </c>
    </row>
    <row r="85" spans="4:9" x14ac:dyDescent="0.2">
      <c r="D85" s="111">
        <v>46</v>
      </c>
      <c r="E85" s="108"/>
      <c r="F85" s="103" t="s">
        <v>219</v>
      </c>
      <c r="G85" s="113" t="s">
        <v>190</v>
      </c>
      <c r="H85" s="101" t="s">
        <v>126</v>
      </c>
    </row>
    <row r="86" spans="4:9" x14ac:dyDescent="0.2">
      <c r="D86" s="111">
        <v>10</v>
      </c>
      <c r="E86" s="108"/>
      <c r="F86" s="103" t="s">
        <v>219</v>
      </c>
      <c r="G86" s="113" t="s">
        <v>190</v>
      </c>
      <c r="H86" s="101" t="s">
        <v>378</v>
      </c>
    </row>
    <row r="87" spans="4:9" x14ac:dyDescent="0.2">
      <c r="D87" s="110">
        <v>40</v>
      </c>
      <c r="E87" s="109"/>
      <c r="F87" s="103" t="s">
        <v>212</v>
      </c>
      <c r="G87" s="114" t="s">
        <v>191</v>
      </c>
      <c r="H87" s="101" t="s">
        <v>125</v>
      </c>
    </row>
    <row r="88" spans="4:9" x14ac:dyDescent="0.2">
      <c r="D88" s="110">
        <v>40</v>
      </c>
      <c r="E88" s="109"/>
      <c r="F88" s="103" t="s">
        <v>212</v>
      </c>
      <c r="G88" s="114" t="s">
        <v>192</v>
      </c>
      <c r="H88" s="101" t="s">
        <v>125</v>
      </c>
    </row>
    <row r="89" spans="4:9" ht="14.25" x14ac:dyDescent="0.3">
      <c r="D89" s="110">
        <v>3768</v>
      </c>
      <c r="E89" s="109"/>
      <c r="F89" s="103" t="s">
        <v>212</v>
      </c>
      <c r="G89" s="113" t="s">
        <v>341</v>
      </c>
      <c r="H89" s="101" t="s">
        <v>126</v>
      </c>
      <c r="I89" s="101" t="s">
        <v>371</v>
      </c>
    </row>
    <row r="90" spans="4:9" x14ac:dyDescent="0.2">
      <c r="D90" s="107"/>
      <c r="E90" s="107">
        <v>150.77000000000001</v>
      </c>
      <c r="F90" s="103" t="s">
        <v>212</v>
      </c>
      <c r="G90" s="113" t="s">
        <v>193</v>
      </c>
      <c r="H90" s="101" t="s">
        <v>130</v>
      </c>
    </row>
    <row r="91" spans="4:9" x14ac:dyDescent="0.2">
      <c r="D91" s="107"/>
      <c r="E91" s="107">
        <v>2</v>
      </c>
      <c r="F91" s="103" t="s">
        <v>212</v>
      </c>
      <c r="G91" s="114" t="s">
        <v>119</v>
      </c>
      <c r="H91" s="101" t="s">
        <v>130</v>
      </c>
    </row>
    <row r="92" spans="4:9" x14ac:dyDescent="0.2">
      <c r="D92" s="107"/>
      <c r="E92" s="107">
        <v>1884.96</v>
      </c>
      <c r="F92" s="103" t="s">
        <v>212</v>
      </c>
      <c r="G92" s="113" t="s">
        <v>194</v>
      </c>
      <c r="H92" s="101" t="s">
        <v>126</v>
      </c>
    </row>
    <row r="93" spans="4:9" x14ac:dyDescent="0.2">
      <c r="D93" s="107"/>
      <c r="E93" s="107">
        <v>12.1</v>
      </c>
      <c r="F93" s="103" t="s">
        <v>212</v>
      </c>
      <c r="G93" s="114" t="s">
        <v>119</v>
      </c>
      <c r="H93" s="101" t="s">
        <v>130</v>
      </c>
    </row>
    <row r="94" spans="4:9" x14ac:dyDescent="0.2">
      <c r="D94" s="107">
        <v>10</v>
      </c>
      <c r="E94" s="107"/>
      <c r="F94" s="103" t="s">
        <v>212</v>
      </c>
      <c r="G94" s="114" t="s">
        <v>195</v>
      </c>
      <c r="H94" s="101" t="s">
        <v>126</v>
      </c>
    </row>
    <row r="95" spans="4:9" x14ac:dyDescent="0.2">
      <c r="D95" s="107">
        <v>30</v>
      </c>
      <c r="E95" s="107"/>
      <c r="F95" s="103" t="s">
        <v>212</v>
      </c>
      <c r="G95" s="113" t="s">
        <v>196</v>
      </c>
      <c r="H95" s="101" t="s">
        <v>128</v>
      </c>
    </row>
    <row r="96" spans="4:9" x14ac:dyDescent="0.2">
      <c r="D96" s="107">
        <v>66</v>
      </c>
      <c r="E96" s="107"/>
      <c r="F96" s="103" t="s">
        <v>212</v>
      </c>
      <c r="G96" s="113" t="s">
        <v>197</v>
      </c>
      <c r="H96" s="101" t="s">
        <v>107</v>
      </c>
    </row>
    <row r="97" spans="4:9" x14ac:dyDescent="0.2">
      <c r="D97" s="110">
        <v>40</v>
      </c>
      <c r="E97" s="107"/>
      <c r="F97" s="103" t="s">
        <v>212</v>
      </c>
      <c r="G97" s="114" t="s">
        <v>198</v>
      </c>
      <c r="H97" s="101" t="s">
        <v>378</v>
      </c>
    </row>
    <row r="98" spans="4:9" x14ac:dyDescent="0.2">
      <c r="D98" s="110"/>
      <c r="E98" s="107">
        <v>6560.31</v>
      </c>
      <c r="F98" s="103" t="s">
        <v>212</v>
      </c>
      <c r="G98" s="113" t="s">
        <v>199</v>
      </c>
      <c r="H98" s="101" t="s">
        <v>126</v>
      </c>
    </row>
    <row r="99" spans="4:9" x14ac:dyDescent="0.2">
      <c r="D99" s="110">
        <v>40</v>
      </c>
      <c r="E99" s="107"/>
      <c r="F99" s="103" t="s">
        <v>212</v>
      </c>
      <c r="G99" s="114" t="s">
        <v>200</v>
      </c>
      <c r="H99" s="101" t="s">
        <v>125</v>
      </c>
    </row>
    <row r="100" spans="4:9" x14ac:dyDescent="0.2">
      <c r="D100" s="110"/>
      <c r="E100" s="107">
        <v>994.23</v>
      </c>
      <c r="F100" s="103" t="s">
        <v>212</v>
      </c>
      <c r="G100" s="114" t="s">
        <v>201</v>
      </c>
      <c r="H100" s="101" t="s">
        <v>369</v>
      </c>
    </row>
    <row r="101" spans="4:9" x14ac:dyDescent="0.2">
      <c r="D101" s="110"/>
      <c r="E101" s="107">
        <v>160.27000000000001</v>
      </c>
      <c r="F101" s="103" t="s">
        <v>212</v>
      </c>
      <c r="G101" s="113" t="s">
        <v>202</v>
      </c>
      <c r="H101" s="101" t="s">
        <v>125</v>
      </c>
    </row>
    <row r="102" spans="4:9" x14ac:dyDescent="0.2">
      <c r="D102" s="110"/>
      <c r="E102" s="107">
        <v>15.23</v>
      </c>
      <c r="F102" s="103" t="s">
        <v>212</v>
      </c>
      <c r="G102" s="113" t="s">
        <v>203</v>
      </c>
      <c r="H102" s="101" t="s">
        <v>128</v>
      </c>
    </row>
    <row r="103" spans="4:9" ht="14.25" x14ac:dyDescent="0.3">
      <c r="D103" s="110"/>
      <c r="E103" s="107">
        <v>130</v>
      </c>
      <c r="F103" s="103" t="s">
        <v>212</v>
      </c>
      <c r="G103" s="114" t="s">
        <v>342</v>
      </c>
      <c r="I103" s="101" t="s">
        <v>372</v>
      </c>
    </row>
    <row r="104" spans="4:9" ht="14.25" x14ac:dyDescent="0.3">
      <c r="D104" s="110"/>
      <c r="E104" s="107">
        <v>110.11</v>
      </c>
      <c r="F104" s="103" t="s">
        <v>212</v>
      </c>
      <c r="G104" s="113" t="s">
        <v>343</v>
      </c>
      <c r="H104" s="101" t="s">
        <v>130</v>
      </c>
    </row>
    <row r="105" spans="4:9" ht="14.25" x14ac:dyDescent="0.3">
      <c r="D105" s="110"/>
      <c r="E105" s="107">
        <v>130</v>
      </c>
      <c r="F105" s="103" t="s">
        <v>212</v>
      </c>
      <c r="G105" s="114" t="s">
        <v>344</v>
      </c>
      <c r="I105" s="101" t="s">
        <v>372</v>
      </c>
    </row>
    <row r="106" spans="4:9" ht="14.25" x14ac:dyDescent="0.3">
      <c r="D106" s="110"/>
      <c r="E106" s="107">
        <v>110.11</v>
      </c>
      <c r="F106" s="103" t="s">
        <v>212</v>
      </c>
      <c r="G106" s="114" t="s">
        <v>345</v>
      </c>
      <c r="H106" s="101" t="s">
        <v>130</v>
      </c>
    </row>
    <row r="107" spans="4:9" ht="14.25" x14ac:dyDescent="0.3">
      <c r="D107" s="110"/>
      <c r="E107" s="107">
        <v>512</v>
      </c>
      <c r="F107" s="103" t="s">
        <v>212</v>
      </c>
      <c r="G107" s="113" t="s">
        <v>346</v>
      </c>
      <c r="H107" s="101" t="s">
        <v>368</v>
      </c>
    </row>
    <row r="108" spans="4:9" ht="14.25" x14ac:dyDescent="0.3">
      <c r="D108" s="110"/>
      <c r="E108" s="107">
        <v>93.17</v>
      </c>
      <c r="F108" s="103" t="s">
        <v>212</v>
      </c>
      <c r="G108" s="113" t="s">
        <v>347</v>
      </c>
      <c r="H108" s="101" t="s">
        <v>368</v>
      </c>
    </row>
    <row r="109" spans="4:9" x14ac:dyDescent="0.2">
      <c r="D109" s="110">
        <v>200</v>
      </c>
      <c r="E109" s="107"/>
      <c r="F109" s="103" t="s">
        <v>212</v>
      </c>
      <c r="G109" s="114" t="s">
        <v>204</v>
      </c>
      <c r="H109" s="101" t="s">
        <v>127</v>
      </c>
    </row>
    <row r="110" spans="4:9" x14ac:dyDescent="0.2">
      <c r="D110" s="112">
        <v>76</v>
      </c>
      <c r="E110" s="107"/>
      <c r="F110" s="103" t="s">
        <v>212</v>
      </c>
      <c r="G110" s="113" t="s">
        <v>205</v>
      </c>
      <c r="H110" s="101" t="s">
        <v>107</v>
      </c>
    </row>
    <row r="111" spans="4:9" x14ac:dyDescent="0.2">
      <c r="D111" s="110">
        <v>495</v>
      </c>
      <c r="E111" s="107"/>
      <c r="F111" s="103" t="s">
        <v>212</v>
      </c>
      <c r="G111" s="114" t="s">
        <v>206</v>
      </c>
      <c r="H111" s="101" t="s">
        <v>126</v>
      </c>
    </row>
    <row r="112" spans="4:9" x14ac:dyDescent="0.2">
      <c r="D112" s="110"/>
      <c r="E112" s="107">
        <v>32.19</v>
      </c>
      <c r="F112" s="103" t="s">
        <v>212</v>
      </c>
      <c r="G112" s="114" t="s">
        <v>207</v>
      </c>
      <c r="H112" s="101" t="s">
        <v>130</v>
      </c>
    </row>
    <row r="113" spans="4:9" ht="14.25" x14ac:dyDescent="0.3">
      <c r="D113" s="110">
        <v>1017.5</v>
      </c>
      <c r="E113" s="107"/>
      <c r="F113" s="103" t="s">
        <v>212</v>
      </c>
      <c r="G113" s="113" t="s">
        <v>348</v>
      </c>
      <c r="H113" s="101" t="s">
        <v>368</v>
      </c>
    </row>
    <row r="114" spans="4:9" ht="14.25" x14ac:dyDescent="0.3">
      <c r="D114" s="110"/>
      <c r="E114" s="107">
        <v>77.92</v>
      </c>
      <c r="F114" s="103" t="s">
        <v>212</v>
      </c>
      <c r="G114" s="113" t="s">
        <v>349</v>
      </c>
      <c r="H114" s="101" t="s">
        <v>130</v>
      </c>
    </row>
    <row r="115" spans="4:9" x14ac:dyDescent="0.2">
      <c r="D115" s="107">
        <v>200</v>
      </c>
      <c r="E115" s="107"/>
      <c r="F115" s="103" t="s">
        <v>212</v>
      </c>
      <c r="G115" s="114" t="s">
        <v>208</v>
      </c>
      <c r="H115" s="101" t="s">
        <v>127</v>
      </c>
    </row>
    <row r="116" spans="4:9" x14ac:dyDescent="0.2">
      <c r="D116" s="107"/>
      <c r="E116" s="107">
        <v>1350</v>
      </c>
      <c r="F116" s="103" t="s">
        <v>212</v>
      </c>
      <c r="G116" s="113" t="s">
        <v>209</v>
      </c>
      <c r="H116" s="101" t="s">
        <v>127</v>
      </c>
    </row>
    <row r="117" spans="4:9" x14ac:dyDescent="0.2">
      <c r="D117" s="107"/>
      <c r="E117" s="107">
        <v>3093.48</v>
      </c>
      <c r="F117" s="103" t="s">
        <v>212</v>
      </c>
      <c r="G117" s="114" t="s">
        <v>210</v>
      </c>
      <c r="H117" s="101" t="s">
        <v>128</v>
      </c>
    </row>
    <row r="118" spans="4:9" x14ac:dyDescent="0.2">
      <c r="D118" s="107">
        <v>200</v>
      </c>
      <c r="E118" s="107"/>
      <c r="F118" s="103" t="s">
        <v>212</v>
      </c>
      <c r="G118" s="114" t="s">
        <v>211</v>
      </c>
      <c r="H118" s="101" t="s">
        <v>127</v>
      </c>
    </row>
    <row r="119" spans="4:9" x14ac:dyDescent="0.2">
      <c r="D119" s="107"/>
      <c r="E119" s="107">
        <v>1884.96</v>
      </c>
      <c r="F119" s="103" t="s">
        <v>212</v>
      </c>
      <c r="G119" s="113" t="s">
        <v>199</v>
      </c>
      <c r="H119" s="101" t="s">
        <v>126</v>
      </c>
    </row>
    <row r="120" spans="4:9" ht="14.25" x14ac:dyDescent="0.3">
      <c r="D120" s="107">
        <v>9636</v>
      </c>
      <c r="E120" s="107"/>
      <c r="F120" s="103" t="s">
        <v>212</v>
      </c>
      <c r="G120" s="113" t="s">
        <v>350</v>
      </c>
      <c r="H120" s="101" t="s">
        <v>107</v>
      </c>
    </row>
    <row r="121" spans="4:9" ht="14.25" x14ac:dyDescent="0.3">
      <c r="D121" s="107"/>
      <c r="E121" s="107">
        <v>247.32</v>
      </c>
      <c r="F121" s="103" t="s">
        <v>212</v>
      </c>
      <c r="G121" s="114" t="s">
        <v>351</v>
      </c>
      <c r="H121" s="101" t="s">
        <v>130</v>
      </c>
    </row>
    <row r="122" spans="4:9" x14ac:dyDescent="0.2">
      <c r="D122" s="107"/>
      <c r="E122" s="107">
        <v>6448.31</v>
      </c>
      <c r="F122" s="103" t="s">
        <v>212</v>
      </c>
      <c r="G122" s="113" t="s">
        <v>194</v>
      </c>
      <c r="H122" s="101" t="s">
        <v>126</v>
      </c>
    </row>
    <row r="123" spans="4:9" ht="14.25" x14ac:dyDescent="0.3">
      <c r="D123" s="107"/>
      <c r="E123" s="107">
        <v>90</v>
      </c>
      <c r="F123" s="103" t="s">
        <v>212</v>
      </c>
      <c r="G123" s="114" t="s">
        <v>352</v>
      </c>
      <c r="H123" s="101" t="s">
        <v>368</v>
      </c>
    </row>
    <row r="124" spans="4:9" ht="14.25" x14ac:dyDescent="0.3">
      <c r="D124" s="107"/>
      <c r="E124" s="107">
        <v>25.41</v>
      </c>
      <c r="F124" s="103" t="s">
        <v>212</v>
      </c>
      <c r="G124" s="114" t="s">
        <v>353</v>
      </c>
      <c r="H124" s="101" t="s">
        <v>130</v>
      </c>
    </row>
    <row r="125" spans="4:9" ht="14.25" x14ac:dyDescent="0.3">
      <c r="D125" s="107">
        <v>6612.5</v>
      </c>
      <c r="E125" s="107"/>
      <c r="F125" s="103" t="s">
        <v>212</v>
      </c>
      <c r="G125" s="113" t="s">
        <v>354</v>
      </c>
      <c r="H125" s="101" t="s">
        <v>126</v>
      </c>
    </row>
    <row r="126" spans="4:9" ht="14.25" x14ac:dyDescent="0.3">
      <c r="D126" s="107"/>
      <c r="E126" s="107">
        <v>350.66</v>
      </c>
      <c r="F126" s="103" t="s">
        <v>212</v>
      </c>
      <c r="G126" s="113" t="s">
        <v>355</v>
      </c>
      <c r="H126" s="101" t="s">
        <v>130</v>
      </c>
    </row>
    <row r="127" spans="4:9" x14ac:dyDescent="0.2">
      <c r="D127" s="107"/>
      <c r="E127" s="107">
        <v>83</v>
      </c>
      <c r="F127" s="103" t="s">
        <v>212</v>
      </c>
      <c r="G127" s="114" t="s">
        <v>213</v>
      </c>
      <c r="H127" s="101" t="s">
        <v>131</v>
      </c>
      <c r="I127" s="101" t="s">
        <v>373</v>
      </c>
    </row>
    <row r="128" spans="4:9" x14ac:dyDescent="0.2">
      <c r="D128" s="111"/>
      <c r="E128" s="109">
        <v>13.08</v>
      </c>
      <c r="F128" s="103" t="s">
        <v>212</v>
      </c>
      <c r="G128" s="113" t="s">
        <v>214</v>
      </c>
      <c r="H128" s="101" t="s">
        <v>131</v>
      </c>
      <c r="I128" s="101" t="s">
        <v>374</v>
      </c>
    </row>
    <row r="129" spans="4:9" x14ac:dyDescent="0.2">
      <c r="D129" s="111"/>
      <c r="E129" s="109">
        <v>17.899999999999999</v>
      </c>
      <c r="F129" s="103" t="s">
        <v>212</v>
      </c>
      <c r="G129" s="114" t="s">
        <v>215</v>
      </c>
      <c r="H129" s="101" t="s">
        <v>131</v>
      </c>
      <c r="I129" s="101" t="s">
        <v>374</v>
      </c>
    </row>
    <row r="130" spans="4:9" x14ac:dyDescent="0.2">
      <c r="D130" s="111">
        <v>29.5</v>
      </c>
      <c r="E130" s="109"/>
      <c r="F130" s="103" t="s">
        <v>212</v>
      </c>
      <c r="G130" s="114" t="s">
        <v>216</v>
      </c>
      <c r="H130" s="101" t="s">
        <v>126</v>
      </c>
    </row>
    <row r="131" spans="4:9" x14ac:dyDescent="0.2">
      <c r="D131" s="111">
        <v>66</v>
      </c>
      <c r="E131" s="109"/>
      <c r="F131" s="103" t="s">
        <v>212</v>
      </c>
      <c r="G131" s="113" t="s">
        <v>217</v>
      </c>
      <c r="H131" s="101" t="s">
        <v>107</v>
      </c>
    </row>
    <row r="132" spans="4:9" x14ac:dyDescent="0.2">
      <c r="D132" s="111">
        <v>150</v>
      </c>
      <c r="E132" s="109"/>
      <c r="F132" s="103" t="s">
        <v>212</v>
      </c>
      <c r="G132" s="113" t="s">
        <v>218</v>
      </c>
      <c r="H132" s="101" t="s">
        <v>375</v>
      </c>
    </row>
    <row r="133" spans="4:9" x14ac:dyDescent="0.2">
      <c r="D133" s="110"/>
      <c r="E133" s="109">
        <v>12</v>
      </c>
      <c r="F133" s="103" t="s">
        <v>233</v>
      </c>
      <c r="G133" s="114" t="s">
        <v>119</v>
      </c>
      <c r="H133" s="101" t="s">
        <v>130</v>
      </c>
    </row>
    <row r="134" spans="4:9" x14ac:dyDescent="0.2">
      <c r="D134" s="110" t="s">
        <v>227</v>
      </c>
      <c r="E134" s="109">
        <v>12</v>
      </c>
      <c r="F134" s="103" t="s">
        <v>233</v>
      </c>
      <c r="G134" s="113" t="s">
        <v>158</v>
      </c>
      <c r="H134" s="101" t="s">
        <v>130</v>
      </c>
    </row>
    <row r="135" spans="4:9" x14ac:dyDescent="0.2">
      <c r="D135" s="110"/>
      <c r="E135" s="109">
        <v>0.6</v>
      </c>
      <c r="F135" s="103" t="s">
        <v>233</v>
      </c>
      <c r="G135" s="114" t="s">
        <v>119</v>
      </c>
      <c r="H135" s="101" t="s">
        <v>130</v>
      </c>
    </row>
    <row r="136" spans="4:9" x14ac:dyDescent="0.2">
      <c r="D136" s="107"/>
      <c r="E136" s="107">
        <v>14.52</v>
      </c>
      <c r="F136" s="103" t="s">
        <v>233</v>
      </c>
      <c r="G136" s="114" t="s">
        <v>220</v>
      </c>
      <c r="H136" s="101" t="s">
        <v>130</v>
      </c>
    </row>
    <row r="137" spans="4:9" x14ac:dyDescent="0.2">
      <c r="D137" s="107"/>
      <c r="E137" s="107">
        <v>975.36</v>
      </c>
      <c r="F137" s="103" t="s">
        <v>233</v>
      </c>
      <c r="G137" s="113" t="s">
        <v>221</v>
      </c>
      <c r="H137" s="101" t="s">
        <v>369</v>
      </c>
    </row>
    <row r="138" spans="4:9" ht="14.25" x14ac:dyDescent="0.3">
      <c r="D138" s="107"/>
      <c r="E138" s="107">
        <v>1122</v>
      </c>
      <c r="F138" s="103" t="s">
        <v>233</v>
      </c>
      <c r="G138" s="113" t="s">
        <v>356</v>
      </c>
      <c r="H138" s="101" t="s">
        <v>107</v>
      </c>
    </row>
    <row r="139" spans="4:9" ht="14.25" x14ac:dyDescent="0.3">
      <c r="D139" s="107"/>
      <c r="E139" s="107">
        <v>143.99</v>
      </c>
      <c r="F139" s="103" t="s">
        <v>233</v>
      </c>
      <c r="G139" s="114" t="s">
        <v>357</v>
      </c>
      <c r="H139" s="101" t="s">
        <v>130</v>
      </c>
    </row>
    <row r="140" spans="4:9" ht="14.25" x14ac:dyDescent="0.3">
      <c r="D140" s="107"/>
      <c r="E140" s="107">
        <v>499</v>
      </c>
      <c r="F140" s="103" t="s">
        <v>233</v>
      </c>
      <c r="G140" s="113" t="s">
        <v>358</v>
      </c>
      <c r="H140" s="101" t="s">
        <v>126</v>
      </c>
    </row>
    <row r="141" spans="4:9" ht="14.25" x14ac:dyDescent="0.3">
      <c r="D141" s="107"/>
      <c r="E141" s="107">
        <v>135.52000000000001</v>
      </c>
      <c r="F141" s="103" t="s">
        <v>233</v>
      </c>
      <c r="G141" s="114" t="s">
        <v>359</v>
      </c>
      <c r="H141" s="101" t="s">
        <v>130</v>
      </c>
    </row>
    <row r="142" spans="4:9" x14ac:dyDescent="0.2">
      <c r="D142" s="107">
        <v>66</v>
      </c>
      <c r="E142" s="107"/>
      <c r="F142" s="103" t="s">
        <v>233</v>
      </c>
      <c r="G142" s="114" t="s">
        <v>222</v>
      </c>
      <c r="H142" s="101" t="s">
        <v>107</v>
      </c>
    </row>
    <row r="143" spans="4:9" x14ac:dyDescent="0.2">
      <c r="D143" s="107">
        <v>64</v>
      </c>
      <c r="E143" s="107"/>
      <c r="F143" s="103" t="s">
        <v>233</v>
      </c>
      <c r="G143" s="113" t="s">
        <v>223</v>
      </c>
      <c r="H143" s="101" t="s">
        <v>127</v>
      </c>
    </row>
    <row r="144" spans="4:9" x14ac:dyDescent="0.2">
      <c r="D144" s="107"/>
      <c r="E144" s="107">
        <v>68.069999999999993</v>
      </c>
      <c r="F144" s="103" t="s">
        <v>233</v>
      </c>
      <c r="G144" s="113" t="s">
        <v>224</v>
      </c>
      <c r="H144" s="101" t="s">
        <v>131</v>
      </c>
      <c r="I144" s="101" t="s">
        <v>376</v>
      </c>
    </row>
    <row r="145" spans="4:9" x14ac:dyDescent="0.2">
      <c r="D145" s="107"/>
      <c r="E145" s="107">
        <v>22.68</v>
      </c>
      <c r="F145" s="103" t="s">
        <v>233</v>
      </c>
      <c r="G145" s="114" t="s">
        <v>225</v>
      </c>
      <c r="H145" s="101" t="s">
        <v>131</v>
      </c>
      <c r="I145" s="101" t="s">
        <v>376</v>
      </c>
    </row>
    <row r="146" spans="4:9" x14ac:dyDescent="0.2">
      <c r="D146" s="107"/>
      <c r="E146" s="107">
        <v>750</v>
      </c>
      <c r="F146" s="103" t="s">
        <v>233</v>
      </c>
      <c r="G146" s="113" t="s">
        <v>226</v>
      </c>
      <c r="H146" s="101" t="s">
        <v>131</v>
      </c>
      <c r="I146" s="101" t="s">
        <v>377</v>
      </c>
    </row>
    <row r="147" spans="4:9" ht="14.25" x14ac:dyDescent="0.3">
      <c r="D147" s="107"/>
      <c r="E147" s="107">
        <v>66</v>
      </c>
      <c r="F147" s="103" t="s">
        <v>233</v>
      </c>
      <c r="G147" s="114" t="s">
        <v>356</v>
      </c>
      <c r="H147" s="101" t="s">
        <v>107</v>
      </c>
    </row>
    <row r="148" spans="4:9" ht="14.25" x14ac:dyDescent="0.3">
      <c r="D148" s="107"/>
      <c r="E148" s="107">
        <v>8.4700000000000006</v>
      </c>
      <c r="F148" s="103" t="s">
        <v>233</v>
      </c>
      <c r="G148" s="114" t="s">
        <v>360</v>
      </c>
      <c r="H148" s="101" t="s">
        <v>130</v>
      </c>
    </row>
    <row r="149" spans="4:9" ht="14.25" x14ac:dyDescent="0.3">
      <c r="D149" s="107">
        <v>1230</v>
      </c>
      <c r="E149" s="107"/>
      <c r="F149" s="103" t="s">
        <v>233</v>
      </c>
      <c r="G149" s="113" t="s">
        <v>361</v>
      </c>
      <c r="H149" s="101" t="s">
        <v>368</v>
      </c>
    </row>
    <row r="150" spans="4:9" ht="14.25" x14ac:dyDescent="0.3">
      <c r="D150" s="107">
        <v>2040</v>
      </c>
      <c r="E150" s="107"/>
      <c r="F150" s="103" t="s">
        <v>233</v>
      </c>
      <c r="G150" s="113" t="s">
        <v>362</v>
      </c>
      <c r="H150" s="101" t="s">
        <v>126</v>
      </c>
    </row>
    <row r="151" spans="4:9" ht="14.25" x14ac:dyDescent="0.3">
      <c r="D151" s="107"/>
      <c r="E151" s="107">
        <v>89.78</v>
      </c>
      <c r="F151" s="103" t="s">
        <v>233</v>
      </c>
      <c r="G151" s="114" t="s">
        <v>363</v>
      </c>
      <c r="H151" s="101" t="s">
        <v>130</v>
      </c>
    </row>
    <row r="152" spans="4:9" ht="14.25" x14ac:dyDescent="0.3">
      <c r="D152" s="107"/>
      <c r="E152" s="107">
        <v>345.58</v>
      </c>
      <c r="F152" s="103" t="s">
        <v>233</v>
      </c>
      <c r="G152" s="113" t="s">
        <v>364</v>
      </c>
      <c r="H152" s="101" t="s">
        <v>130</v>
      </c>
    </row>
    <row r="153" spans="4:9" ht="14.25" x14ac:dyDescent="0.3">
      <c r="D153" s="107">
        <v>1731.5</v>
      </c>
      <c r="E153" s="107"/>
      <c r="F153" s="103" t="s">
        <v>233</v>
      </c>
      <c r="G153" s="114" t="s">
        <v>365</v>
      </c>
      <c r="H153" s="101" t="s">
        <v>126</v>
      </c>
    </row>
    <row r="154" spans="4:9" ht="14.25" x14ac:dyDescent="0.3">
      <c r="D154" s="107"/>
      <c r="E154" s="107">
        <v>74.540000000000006</v>
      </c>
      <c r="F154" s="103" t="s">
        <v>233</v>
      </c>
      <c r="G154" s="114" t="s">
        <v>366</v>
      </c>
      <c r="H154" s="101" t="s">
        <v>130</v>
      </c>
    </row>
    <row r="155" spans="4:9" x14ac:dyDescent="0.2">
      <c r="D155" s="107">
        <v>46</v>
      </c>
      <c r="E155" s="107"/>
      <c r="F155" s="103" t="s">
        <v>233</v>
      </c>
      <c r="G155" s="113" t="s">
        <v>228</v>
      </c>
      <c r="H155" s="101" t="s">
        <v>126</v>
      </c>
    </row>
    <row r="156" spans="4:9" x14ac:dyDescent="0.2">
      <c r="D156" s="107">
        <v>46</v>
      </c>
      <c r="E156" s="107"/>
      <c r="F156" s="103" t="s">
        <v>233</v>
      </c>
      <c r="G156" s="113" t="s">
        <v>229</v>
      </c>
      <c r="H156" s="101" t="s">
        <v>126</v>
      </c>
    </row>
    <row r="157" spans="4:9" x14ac:dyDescent="0.2">
      <c r="D157" s="107">
        <v>46</v>
      </c>
      <c r="E157" s="107"/>
      <c r="F157" s="103" t="s">
        <v>233</v>
      </c>
      <c r="G157" s="114" t="s">
        <v>230</v>
      </c>
      <c r="H157" s="101" t="s">
        <v>126</v>
      </c>
    </row>
    <row r="158" spans="4:9" x14ac:dyDescent="0.2">
      <c r="D158" s="107">
        <v>10</v>
      </c>
      <c r="E158" s="107"/>
      <c r="F158" s="103" t="s">
        <v>233</v>
      </c>
      <c r="G158" s="113" t="s">
        <v>231</v>
      </c>
      <c r="H158" s="101" t="s">
        <v>378</v>
      </c>
    </row>
    <row r="159" spans="4:9" x14ac:dyDescent="0.2">
      <c r="D159" s="107">
        <v>15</v>
      </c>
      <c r="E159" s="107"/>
      <c r="F159" s="103" t="s">
        <v>233</v>
      </c>
      <c r="G159" s="114" t="s">
        <v>232</v>
      </c>
      <c r="H159" s="101" t="s">
        <v>368</v>
      </c>
    </row>
    <row r="160" spans="4:9" x14ac:dyDescent="0.2">
      <c r="D160" s="107">
        <v>2727</v>
      </c>
      <c r="E160" s="107"/>
      <c r="F160" s="103" t="s">
        <v>267</v>
      </c>
      <c r="G160" s="114" t="s">
        <v>234</v>
      </c>
      <c r="H160" s="101" t="s">
        <v>126</v>
      </c>
    </row>
    <row r="161" spans="4:9" x14ac:dyDescent="0.2">
      <c r="D161" s="107" t="s">
        <v>227</v>
      </c>
      <c r="E161" s="107">
        <v>118.58</v>
      </c>
      <c r="F161" s="103" t="s">
        <v>267</v>
      </c>
      <c r="G161" s="113" t="s">
        <v>235</v>
      </c>
      <c r="H161" s="101" t="s">
        <v>130</v>
      </c>
    </row>
    <row r="162" spans="4:9" x14ac:dyDescent="0.2">
      <c r="D162" s="107"/>
      <c r="E162" s="107">
        <v>1884.96</v>
      </c>
      <c r="F162" s="103" t="s">
        <v>267</v>
      </c>
      <c r="G162" s="113" t="s">
        <v>236</v>
      </c>
      <c r="H162" s="101" t="s">
        <v>129</v>
      </c>
    </row>
    <row r="163" spans="4:9" x14ac:dyDescent="0.2">
      <c r="D163" s="107"/>
      <c r="E163" s="107">
        <v>975.36</v>
      </c>
      <c r="F163" s="103" t="s">
        <v>267</v>
      </c>
      <c r="G163" s="114" t="s">
        <v>237</v>
      </c>
      <c r="H163" s="101" t="s">
        <v>369</v>
      </c>
    </row>
    <row r="164" spans="4:9" x14ac:dyDescent="0.2">
      <c r="D164" s="107"/>
      <c r="E164" s="107">
        <v>6400.31</v>
      </c>
      <c r="F164" s="103" t="s">
        <v>267</v>
      </c>
      <c r="G164" s="113" t="s">
        <v>238</v>
      </c>
      <c r="H164" s="101" t="s">
        <v>379</v>
      </c>
    </row>
    <row r="165" spans="4:9" x14ac:dyDescent="0.2">
      <c r="D165" s="107">
        <v>61</v>
      </c>
      <c r="E165" s="107"/>
      <c r="F165" s="103" t="s">
        <v>267</v>
      </c>
      <c r="G165" s="114" t="s">
        <v>239</v>
      </c>
    </row>
    <row r="166" spans="4:9" x14ac:dyDescent="0.2">
      <c r="D166" s="107">
        <v>40</v>
      </c>
      <c r="E166" s="107"/>
      <c r="F166" s="103" t="s">
        <v>267</v>
      </c>
      <c r="G166" s="114" t="s">
        <v>240</v>
      </c>
      <c r="H166" s="101" t="s">
        <v>125</v>
      </c>
    </row>
    <row r="167" spans="4:9" x14ac:dyDescent="0.2">
      <c r="D167" s="107">
        <v>90</v>
      </c>
      <c r="E167" s="107"/>
      <c r="F167" s="103" t="s">
        <v>267</v>
      </c>
      <c r="G167" s="113" t="s">
        <v>241</v>
      </c>
      <c r="H167" s="101" t="s">
        <v>368</v>
      </c>
    </row>
    <row r="168" spans="4:9" x14ac:dyDescent="0.2">
      <c r="D168" s="107">
        <v>46</v>
      </c>
      <c r="E168" s="107"/>
      <c r="F168" s="103" t="s">
        <v>267</v>
      </c>
      <c r="G168" s="113" t="s">
        <v>242</v>
      </c>
      <c r="H168" s="101" t="s">
        <v>126</v>
      </c>
    </row>
    <row r="169" spans="4:9" x14ac:dyDescent="0.2">
      <c r="D169" s="107"/>
      <c r="E169" s="107">
        <v>188</v>
      </c>
      <c r="F169" s="103" t="s">
        <v>267</v>
      </c>
      <c r="G169" s="114" t="s">
        <v>243</v>
      </c>
      <c r="H169" s="101" t="s">
        <v>131</v>
      </c>
      <c r="I169" s="101" t="s">
        <v>380</v>
      </c>
    </row>
    <row r="170" spans="4:9" x14ac:dyDescent="0.2">
      <c r="D170" s="107">
        <v>40</v>
      </c>
      <c r="E170" s="107"/>
      <c r="F170" s="103" t="s">
        <v>267</v>
      </c>
      <c r="G170" s="113" t="s">
        <v>244</v>
      </c>
      <c r="H170" s="101" t="s">
        <v>125</v>
      </c>
    </row>
    <row r="171" spans="4:9" x14ac:dyDescent="0.2">
      <c r="D171" s="107"/>
      <c r="E171" s="107">
        <v>120</v>
      </c>
      <c r="F171" s="103" t="s">
        <v>267</v>
      </c>
      <c r="G171" s="114" t="s">
        <v>245</v>
      </c>
      <c r="H171" s="101" t="s">
        <v>368</v>
      </c>
    </row>
    <row r="172" spans="4:9" x14ac:dyDescent="0.2">
      <c r="D172" s="107"/>
      <c r="E172" s="107">
        <v>33.880000000000003</v>
      </c>
      <c r="F172" s="103" t="s">
        <v>267</v>
      </c>
      <c r="G172" s="114" t="s">
        <v>246</v>
      </c>
      <c r="H172" s="101" t="s">
        <v>130</v>
      </c>
    </row>
    <row r="173" spans="4:9" x14ac:dyDescent="0.2">
      <c r="D173" s="107"/>
      <c r="E173" s="107">
        <v>100</v>
      </c>
      <c r="F173" s="103" t="s">
        <v>267</v>
      </c>
      <c r="G173" s="113" t="s">
        <v>247</v>
      </c>
      <c r="H173" s="101" t="s">
        <v>126</v>
      </c>
      <c r="I173" s="101" t="s">
        <v>381</v>
      </c>
    </row>
    <row r="174" spans="4:9" x14ac:dyDescent="0.2">
      <c r="D174" s="107"/>
      <c r="E174" s="107">
        <v>84.7</v>
      </c>
      <c r="F174" s="103" t="s">
        <v>267</v>
      </c>
      <c r="G174" s="113" t="s">
        <v>248</v>
      </c>
      <c r="H174" s="101" t="s">
        <v>130</v>
      </c>
    </row>
    <row r="175" spans="4:9" x14ac:dyDescent="0.2">
      <c r="D175" s="107">
        <v>200</v>
      </c>
      <c r="E175" s="107"/>
      <c r="F175" s="103" t="s">
        <v>267</v>
      </c>
      <c r="G175" s="114" t="s">
        <v>249</v>
      </c>
      <c r="H175" s="101" t="s">
        <v>127</v>
      </c>
    </row>
    <row r="176" spans="4:9" x14ac:dyDescent="0.2">
      <c r="D176" s="107"/>
      <c r="E176" s="107">
        <v>567.30999999999995</v>
      </c>
      <c r="F176" s="103" t="s">
        <v>267</v>
      </c>
      <c r="G176" s="113" t="s">
        <v>250</v>
      </c>
      <c r="H176" s="101" t="s">
        <v>375</v>
      </c>
    </row>
    <row r="177" spans="4:9" x14ac:dyDescent="0.2">
      <c r="D177" s="107"/>
      <c r="E177" s="107">
        <v>28.79</v>
      </c>
      <c r="F177" s="103" t="s">
        <v>267</v>
      </c>
      <c r="G177" s="114" t="s">
        <v>251</v>
      </c>
      <c r="H177" s="101" t="s">
        <v>128</v>
      </c>
    </row>
    <row r="178" spans="4:9" x14ac:dyDescent="0.2">
      <c r="D178" s="107"/>
      <c r="E178" s="107">
        <v>263.5</v>
      </c>
      <c r="F178" s="103" t="s">
        <v>267</v>
      </c>
      <c r="G178" s="114" t="s">
        <v>252</v>
      </c>
      <c r="H178" s="101" t="s">
        <v>126</v>
      </c>
      <c r="I178" s="101" t="s">
        <v>381</v>
      </c>
    </row>
    <row r="179" spans="4:9" x14ac:dyDescent="0.2">
      <c r="D179" s="107"/>
      <c r="E179" s="107">
        <v>59.29</v>
      </c>
      <c r="F179" s="103" t="s">
        <v>267</v>
      </c>
      <c r="G179" s="113" t="s">
        <v>253</v>
      </c>
      <c r="H179" s="101" t="s">
        <v>130</v>
      </c>
    </row>
    <row r="180" spans="4:9" x14ac:dyDescent="0.2">
      <c r="D180" s="107">
        <v>35</v>
      </c>
      <c r="E180" s="107"/>
      <c r="F180" s="103" t="s">
        <v>267</v>
      </c>
      <c r="G180" s="113" t="s">
        <v>254</v>
      </c>
      <c r="H180" s="101" t="s">
        <v>125</v>
      </c>
    </row>
    <row r="181" spans="4:9" x14ac:dyDescent="0.2">
      <c r="D181" s="107">
        <v>40</v>
      </c>
      <c r="E181" s="107"/>
      <c r="F181" s="103" t="s">
        <v>267</v>
      </c>
      <c r="G181" s="114" t="s">
        <v>255</v>
      </c>
      <c r="H181" s="101" t="s">
        <v>125</v>
      </c>
    </row>
    <row r="182" spans="4:9" x14ac:dyDescent="0.2">
      <c r="D182" s="107">
        <v>35</v>
      </c>
      <c r="E182" s="107"/>
      <c r="F182" s="103" t="s">
        <v>267</v>
      </c>
      <c r="G182" s="113" t="s">
        <v>256</v>
      </c>
      <c r="H182" s="101" t="s">
        <v>125</v>
      </c>
    </row>
    <row r="183" spans="4:9" x14ac:dyDescent="0.2">
      <c r="D183" s="107">
        <v>10</v>
      </c>
      <c r="E183" s="107"/>
      <c r="F183" s="103" t="s">
        <v>267</v>
      </c>
      <c r="G183" s="114" t="s">
        <v>257</v>
      </c>
      <c r="H183" s="101" t="s">
        <v>368</v>
      </c>
    </row>
    <row r="184" spans="4:9" x14ac:dyDescent="0.2">
      <c r="D184" s="107">
        <v>239.5</v>
      </c>
      <c r="E184" s="107"/>
      <c r="F184" s="103" t="s">
        <v>267</v>
      </c>
      <c r="G184" s="114" t="s">
        <v>258</v>
      </c>
      <c r="H184" s="101" t="s">
        <v>126</v>
      </c>
    </row>
    <row r="185" spans="4:9" x14ac:dyDescent="0.2">
      <c r="D185" s="107"/>
      <c r="E185" s="107">
        <v>249</v>
      </c>
      <c r="F185" s="103" t="s">
        <v>267</v>
      </c>
      <c r="G185" s="113" t="s">
        <v>259</v>
      </c>
      <c r="H185" s="101" t="s">
        <v>131</v>
      </c>
      <c r="I185" s="101" t="s">
        <v>376</v>
      </c>
    </row>
    <row r="186" spans="4:9" x14ac:dyDescent="0.2">
      <c r="D186" s="107">
        <v>780</v>
      </c>
      <c r="E186" s="107"/>
      <c r="F186" s="103" t="s">
        <v>267</v>
      </c>
      <c r="G186" s="113" t="s">
        <v>260</v>
      </c>
      <c r="H186" s="101" t="s">
        <v>126</v>
      </c>
    </row>
    <row r="187" spans="4:9" x14ac:dyDescent="0.2">
      <c r="D187" s="107">
        <v>317.5</v>
      </c>
      <c r="E187" s="107"/>
      <c r="F187" s="103" t="s">
        <v>267</v>
      </c>
      <c r="G187" s="114" t="s">
        <v>261</v>
      </c>
      <c r="H187" s="101" t="s">
        <v>368</v>
      </c>
    </row>
    <row r="188" spans="4:9" x14ac:dyDescent="0.2">
      <c r="D188" s="107"/>
      <c r="E188" s="107">
        <v>132.13</v>
      </c>
      <c r="F188" s="103" t="s">
        <v>267</v>
      </c>
      <c r="G188" s="113" t="s">
        <v>262</v>
      </c>
      <c r="H188" s="101" t="s">
        <v>130</v>
      </c>
    </row>
    <row r="189" spans="4:9" x14ac:dyDescent="0.2">
      <c r="D189" s="107"/>
      <c r="E189" s="107">
        <v>30.49</v>
      </c>
      <c r="F189" s="103" t="s">
        <v>267</v>
      </c>
      <c r="G189" s="114" t="s">
        <v>263</v>
      </c>
      <c r="H189" s="101" t="s">
        <v>130</v>
      </c>
    </row>
    <row r="190" spans="4:9" x14ac:dyDescent="0.2">
      <c r="D190" s="107">
        <v>1260</v>
      </c>
      <c r="E190" s="107"/>
      <c r="F190" s="103" t="s">
        <v>267</v>
      </c>
      <c r="G190" s="114" t="s">
        <v>260</v>
      </c>
      <c r="H190" s="101" t="s">
        <v>126</v>
      </c>
    </row>
    <row r="191" spans="4:9" x14ac:dyDescent="0.2">
      <c r="D191" s="107">
        <v>937.5</v>
      </c>
      <c r="E191" s="107"/>
      <c r="F191" s="103" t="s">
        <v>267</v>
      </c>
      <c r="G191" s="113" t="s">
        <v>261</v>
      </c>
      <c r="H191" s="101" t="s">
        <v>368</v>
      </c>
    </row>
    <row r="192" spans="4:9" x14ac:dyDescent="0.2">
      <c r="D192" s="107"/>
      <c r="E192" s="107">
        <v>213.44</v>
      </c>
      <c r="F192" s="103" t="s">
        <v>267</v>
      </c>
      <c r="G192" s="113" t="s">
        <v>262</v>
      </c>
      <c r="H192" s="101" t="s">
        <v>130</v>
      </c>
    </row>
    <row r="193" spans="4:8" x14ac:dyDescent="0.2">
      <c r="D193" s="107"/>
      <c r="E193" s="107">
        <v>62.68</v>
      </c>
      <c r="F193" s="103" t="s">
        <v>267</v>
      </c>
      <c r="G193" s="114" t="s">
        <v>263</v>
      </c>
      <c r="H193" s="101" t="s">
        <v>130</v>
      </c>
    </row>
    <row r="194" spans="4:8" x14ac:dyDescent="0.2">
      <c r="D194" s="107">
        <v>76</v>
      </c>
      <c r="E194" s="107"/>
      <c r="F194" s="103" t="s">
        <v>267</v>
      </c>
      <c r="G194" s="113" t="s">
        <v>264</v>
      </c>
      <c r="H194" s="101" t="s">
        <v>375</v>
      </c>
    </row>
    <row r="195" spans="4:8" x14ac:dyDescent="0.2">
      <c r="D195" s="107">
        <v>4328.5</v>
      </c>
      <c r="E195" s="107"/>
      <c r="F195" s="103" t="s">
        <v>267</v>
      </c>
      <c r="G195" s="114" t="s">
        <v>265</v>
      </c>
      <c r="H195" s="101" t="s">
        <v>126</v>
      </c>
    </row>
    <row r="196" spans="4:8" x14ac:dyDescent="0.2">
      <c r="D196" s="107"/>
      <c r="E196" s="107">
        <v>186.34</v>
      </c>
      <c r="F196" s="103" t="s">
        <v>267</v>
      </c>
      <c r="G196" s="114" t="s">
        <v>266</v>
      </c>
      <c r="H196" s="101" t="s">
        <v>130</v>
      </c>
    </row>
    <row r="197" spans="4:8" x14ac:dyDescent="0.2">
      <c r="D197" s="107">
        <v>22</v>
      </c>
      <c r="E197" s="107"/>
      <c r="F197" s="103" t="s">
        <v>267</v>
      </c>
      <c r="G197" s="113" t="s">
        <v>268</v>
      </c>
      <c r="H197" s="101" t="s">
        <v>126</v>
      </c>
    </row>
    <row r="198" spans="4:8" x14ac:dyDescent="0.2">
      <c r="D198" s="107">
        <v>29.5</v>
      </c>
      <c r="E198" s="107"/>
      <c r="F198" s="103" t="s">
        <v>267</v>
      </c>
      <c r="G198" s="113" t="s">
        <v>269</v>
      </c>
      <c r="H198" s="101" t="s">
        <v>369</v>
      </c>
    </row>
    <row r="199" spans="4:8" x14ac:dyDescent="0.2">
      <c r="D199" s="107">
        <v>5</v>
      </c>
      <c r="E199" s="107"/>
      <c r="F199" s="103" t="s">
        <v>267</v>
      </c>
      <c r="G199" s="114" t="s">
        <v>270</v>
      </c>
      <c r="H199" s="101" t="s">
        <v>368</v>
      </c>
    </row>
    <row r="200" spans="4:8" x14ac:dyDescent="0.2">
      <c r="D200" s="107">
        <v>40</v>
      </c>
      <c r="E200" s="107"/>
      <c r="F200" s="103" t="s">
        <v>267</v>
      </c>
      <c r="G200" s="113" t="s">
        <v>271</v>
      </c>
      <c r="H200" s="101" t="s">
        <v>368</v>
      </c>
    </row>
    <row r="201" spans="4:8" x14ac:dyDescent="0.2">
      <c r="D201" s="107">
        <v>29.5</v>
      </c>
      <c r="E201" s="107"/>
      <c r="F201" s="103" t="s">
        <v>267</v>
      </c>
      <c r="G201" s="114" t="s">
        <v>272</v>
      </c>
      <c r="H201" s="101" t="s">
        <v>126</v>
      </c>
    </row>
    <row r="202" spans="4:8" x14ac:dyDescent="0.2">
      <c r="D202" s="107">
        <v>30</v>
      </c>
      <c r="E202" s="107"/>
      <c r="F202" s="103" t="s">
        <v>267</v>
      </c>
      <c r="G202" s="114" t="s">
        <v>273</v>
      </c>
      <c r="H202" s="101" t="s">
        <v>368</v>
      </c>
    </row>
    <row r="203" spans="4:8" x14ac:dyDescent="0.2">
      <c r="D203" s="107">
        <v>40</v>
      </c>
      <c r="E203" s="107"/>
      <c r="F203" s="103" t="s">
        <v>267</v>
      </c>
      <c r="G203" s="113" t="s">
        <v>274</v>
      </c>
      <c r="H203" s="101" t="s">
        <v>125</v>
      </c>
    </row>
    <row r="204" spans="4:8" x14ac:dyDescent="0.2">
      <c r="D204" s="107">
        <v>145</v>
      </c>
      <c r="E204" s="107"/>
      <c r="F204" s="103" t="s">
        <v>267</v>
      </c>
      <c r="G204" s="113" t="s">
        <v>275</v>
      </c>
      <c r="H204" s="101" t="s">
        <v>126</v>
      </c>
    </row>
    <row r="205" spans="4:8" x14ac:dyDescent="0.2">
      <c r="D205" s="107">
        <v>221</v>
      </c>
      <c r="E205" s="107"/>
      <c r="F205" s="103" t="s">
        <v>267</v>
      </c>
      <c r="G205" s="114" t="s">
        <v>276</v>
      </c>
      <c r="H205" s="101" t="s">
        <v>126</v>
      </c>
    </row>
    <row r="206" spans="4:8" x14ac:dyDescent="0.2">
      <c r="D206" s="107"/>
      <c r="E206" s="107">
        <v>8</v>
      </c>
      <c r="F206" s="103" t="s">
        <v>311</v>
      </c>
      <c r="G206" s="113" t="s">
        <v>277</v>
      </c>
      <c r="H206" s="101" t="s">
        <v>130</v>
      </c>
    </row>
    <row r="207" spans="4:8" x14ac:dyDescent="0.2">
      <c r="D207" s="107" t="s">
        <v>227</v>
      </c>
      <c r="E207" s="107">
        <v>1884.96</v>
      </c>
      <c r="F207" s="103" t="s">
        <v>311</v>
      </c>
      <c r="G207" s="114" t="s">
        <v>278</v>
      </c>
      <c r="H207" s="101" t="s">
        <v>129</v>
      </c>
    </row>
    <row r="208" spans="4:8" x14ac:dyDescent="0.2">
      <c r="D208" s="107">
        <v>103.5</v>
      </c>
      <c r="E208" s="107"/>
      <c r="F208" s="103" t="s">
        <v>311</v>
      </c>
      <c r="G208" s="114" t="s">
        <v>279</v>
      </c>
      <c r="H208" s="101" t="s">
        <v>126</v>
      </c>
    </row>
    <row r="209" spans="4:8" x14ac:dyDescent="0.2">
      <c r="D209" s="107">
        <v>73</v>
      </c>
      <c r="E209" s="107"/>
      <c r="F209" s="103" t="s">
        <v>311</v>
      </c>
      <c r="G209" s="113" t="s">
        <v>280</v>
      </c>
      <c r="H209" s="101" t="s">
        <v>126</v>
      </c>
    </row>
    <row r="210" spans="4:8" x14ac:dyDescent="0.2">
      <c r="D210" s="107">
        <v>35</v>
      </c>
      <c r="E210" s="107"/>
      <c r="F210" s="103" t="s">
        <v>311</v>
      </c>
      <c r="G210" s="113" t="s">
        <v>281</v>
      </c>
      <c r="H210" s="101" t="s">
        <v>125</v>
      </c>
    </row>
    <row r="211" spans="4:8" x14ac:dyDescent="0.2">
      <c r="D211" s="107"/>
      <c r="E211" s="107">
        <v>1057.8599999999999</v>
      </c>
      <c r="F211" s="103" t="s">
        <v>311</v>
      </c>
      <c r="G211" s="114" t="s">
        <v>282</v>
      </c>
      <c r="H211" s="101" t="s">
        <v>369</v>
      </c>
    </row>
    <row r="212" spans="4:8" x14ac:dyDescent="0.2">
      <c r="D212" s="107"/>
      <c r="E212" s="107">
        <v>6421.31</v>
      </c>
      <c r="F212" s="103" t="s">
        <v>311</v>
      </c>
      <c r="G212" s="113" t="s">
        <v>283</v>
      </c>
      <c r="H212" s="101" t="s">
        <v>126</v>
      </c>
    </row>
    <row r="213" spans="4:8" x14ac:dyDescent="0.2">
      <c r="D213" s="107">
        <v>116</v>
      </c>
      <c r="E213" s="107"/>
      <c r="F213" s="103" t="s">
        <v>311</v>
      </c>
      <c r="G213" s="114" t="s">
        <v>284</v>
      </c>
      <c r="H213" s="101" t="s">
        <v>126</v>
      </c>
    </row>
    <row r="214" spans="4:8" x14ac:dyDescent="0.2">
      <c r="D214" s="107"/>
      <c r="E214" s="107">
        <v>160</v>
      </c>
      <c r="F214" s="103" t="s">
        <v>311</v>
      </c>
      <c r="G214" s="114" t="s">
        <v>285</v>
      </c>
      <c r="H214" s="101" t="s">
        <v>126</v>
      </c>
    </row>
    <row r="215" spans="4:8" x14ac:dyDescent="0.2">
      <c r="D215" s="107"/>
      <c r="E215" s="107">
        <v>135.52000000000001</v>
      </c>
      <c r="F215" s="103" t="s">
        <v>311</v>
      </c>
      <c r="G215" s="113" t="s">
        <v>286</v>
      </c>
      <c r="H215" s="101" t="s">
        <v>130</v>
      </c>
    </row>
    <row r="216" spans="4:8" x14ac:dyDescent="0.2">
      <c r="D216" s="107"/>
      <c r="E216" s="107">
        <v>72.5</v>
      </c>
      <c r="F216" s="103" t="s">
        <v>311</v>
      </c>
      <c r="G216" s="113" t="s">
        <v>287</v>
      </c>
      <c r="H216" s="101" t="s">
        <v>368</v>
      </c>
    </row>
    <row r="217" spans="4:8" x14ac:dyDescent="0.2">
      <c r="D217" s="107"/>
      <c r="E217" s="107">
        <v>33.880000000000003</v>
      </c>
      <c r="F217" s="103" t="s">
        <v>311</v>
      </c>
      <c r="G217" s="114" t="s">
        <v>288</v>
      </c>
      <c r="H217" s="101" t="s">
        <v>130</v>
      </c>
    </row>
    <row r="218" spans="4:8" x14ac:dyDescent="0.2">
      <c r="D218" s="107"/>
      <c r="E218" s="107">
        <v>260</v>
      </c>
      <c r="F218" s="103" t="s">
        <v>311</v>
      </c>
      <c r="G218" s="113" t="s">
        <v>289</v>
      </c>
      <c r="H218" s="101" t="s">
        <v>126</v>
      </c>
    </row>
    <row r="219" spans="4:8" x14ac:dyDescent="0.2">
      <c r="D219" s="107"/>
      <c r="E219" s="107">
        <v>50.82</v>
      </c>
      <c r="F219" s="103" t="s">
        <v>311</v>
      </c>
      <c r="G219" s="114" t="s">
        <v>290</v>
      </c>
      <c r="H219" s="101" t="s">
        <v>130</v>
      </c>
    </row>
    <row r="220" spans="4:8" x14ac:dyDescent="0.2">
      <c r="D220" s="107"/>
      <c r="E220" s="107">
        <v>480.81</v>
      </c>
      <c r="F220" s="103" t="s">
        <v>311</v>
      </c>
      <c r="G220" s="114" t="s">
        <v>291</v>
      </c>
      <c r="H220" s="101" t="s">
        <v>125</v>
      </c>
    </row>
    <row r="221" spans="4:8" x14ac:dyDescent="0.2">
      <c r="D221" s="107"/>
      <c r="E221" s="107">
        <v>920</v>
      </c>
      <c r="F221" s="103" t="s">
        <v>311</v>
      </c>
      <c r="G221" s="113" t="s">
        <v>292</v>
      </c>
      <c r="H221" s="101" t="s">
        <v>128</v>
      </c>
    </row>
    <row r="222" spans="4:8" x14ac:dyDescent="0.2">
      <c r="D222" s="107">
        <v>178</v>
      </c>
      <c r="E222" s="107"/>
      <c r="F222" s="103" t="s">
        <v>311</v>
      </c>
      <c r="G222" s="113" t="s">
        <v>293</v>
      </c>
      <c r="H222" s="101" t="s">
        <v>126</v>
      </c>
    </row>
    <row r="223" spans="4:8" x14ac:dyDescent="0.2">
      <c r="D223" s="107">
        <v>1562.5</v>
      </c>
      <c r="E223" s="107"/>
      <c r="F223" s="103" t="s">
        <v>311</v>
      </c>
      <c r="G223" s="114" t="s">
        <v>294</v>
      </c>
      <c r="H223" s="101" t="s">
        <v>368</v>
      </c>
    </row>
    <row r="224" spans="4:8" x14ac:dyDescent="0.2">
      <c r="D224" s="107">
        <v>2040</v>
      </c>
      <c r="E224" s="107"/>
      <c r="F224" s="103" t="s">
        <v>311</v>
      </c>
      <c r="G224" s="113" t="s">
        <v>295</v>
      </c>
      <c r="H224" s="101" t="s">
        <v>126</v>
      </c>
    </row>
    <row r="225" spans="4:8" x14ac:dyDescent="0.2">
      <c r="D225" s="107"/>
      <c r="E225" s="107">
        <v>110.11</v>
      </c>
      <c r="F225" s="103" t="s">
        <v>311</v>
      </c>
      <c r="G225" s="114" t="s">
        <v>296</v>
      </c>
      <c r="H225" s="101" t="s">
        <v>130</v>
      </c>
    </row>
    <row r="226" spans="4:8" x14ac:dyDescent="0.2">
      <c r="D226" s="107"/>
      <c r="E226" s="107">
        <v>345.58</v>
      </c>
      <c r="F226" s="103" t="s">
        <v>311</v>
      </c>
      <c r="G226" s="114" t="s">
        <v>297</v>
      </c>
      <c r="H226" s="101" t="s">
        <v>130</v>
      </c>
    </row>
    <row r="227" spans="4:8" x14ac:dyDescent="0.2">
      <c r="D227" s="107">
        <v>69</v>
      </c>
      <c r="E227" s="107"/>
      <c r="F227" s="103" t="s">
        <v>311</v>
      </c>
      <c r="G227" s="113" t="s">
        <v>298</v>
      </c>
      <c r="H227" s="101" t="s">
        <v>126</v>
      </c>
    </row>
    <row r="228" spans="4:8" x14ac:dyDescent="0.2">
      <c r="D228" s="107">
        <v>137</v>
      </c>
      <c r="E228" s="107"/>
      <c r="F228" s="103" t="s">
        <v>311</v>
      </c>
      <c r="G228" s="113" t="s">
        <v>299</v>
      </c>
      <c r="H228" s="101" t="s">
        <v>126</v>
      </c>
    </row>
    <row r="229" spans="4:8" x14ac:dyDescent="0.2">
      <c r="D229" s="107"/>
      <c r="E229" s="107">
        <v>1884.96</v>
      </c>
      <c r="F229" s="103" t="s">
        <v>311</v>
      </c>
      <c r="G229" s="114" t="s">
        <v>300</v>
      </c>
      <c r="H229" s="101" t="s">
        <v>129</v>
      </c>
    </row>
    <row r="230" spans="4:8" x14ac:dyDescent="0.2">
      <c r="D230" s="107"/>
      <c r="E230" s="107">
        <v>6208.06</v>
      </c>
      <c r="F230" s="103" t="s">
        <v>311</v>
      </c>
      <c r="G230" s="113" t="s">
        <v>301</v>
      </c>
      <c r="H230" s="101" t="s">
        <v>126</v>
      </c>
    </row>
    <row r="231" spans="4:8" x14ac:dyDescent="0.2">
      <c r="D231" s="107">
        <v>4481.5</v>
      </c>
      <c r="E231" s="107"/>
      <c r="F231" s="103" t="s">
        <v>311</v>
      </c>
      <c r="G231" s="114" t="s">
        <v>302</v>
      </c>
      <c r="H231" s="101" t="s">
        <v>126</v>
      </c>
    </row>
    <row r="232" spans="4:8" x14ac:dyDescent="0.2">
      <c r="D232" s="107"/>
      <c r="E232" s="107">
        <v>189.73</v>
      </c>
      <c r="F232" s="103" t="s">
        <v>311</v>
      </c>
      <c r="G232" s="114" t="s">
        <v>303</v>
      </c>
      <c r="H232" s="101" t="s">
        <v>130</v>
      </c>
    </row>
    <row r="233" spans="4:8" x14ac:dyDescent="0.2">
      <c r="D233" s="107"/>
      <c r="E233" s="107">
        <v>25.42</v>
      </c>
      <c r="F233" s="103" t="s">
        <v>311</v>
      </c>
      <c r="G233" s="113" t="s">
        <v>304</v>
      </c>
      <c r="H233" s="101" t="s">
        <v>128</v>
      </c>
    </row>
    <row r="234" spans="4:8" x14ac:dyDescent="0.2">
      <c r="D234" s="107">
        <v>29.5</v>
      </c>
      <c r="E234" s="107"/>
      <c r="F234" s="103" t="s">
        <v>311</v>
      </c>
      <c r="G234" s="113" t="s">
        <v>305</v>
      </c>
      <c r="H234" s="101" t="s">
        <v>369</v>
      </c>
    </row>
    <row r="235" spans="4:8" x14ac:dyDescent="0.2">
      <c r="D235" s="107">
        <v>40</v>
      </c>
      <c r="E235" s="107"/>
      <c r="F235" s="103" t="s">
        <v>311</v>
      </c>
      <c r="G235" s="114" t="s">
        <v>306</v>
      </c>
      <c r="H235" s="101" t="s">
        <v>368</v>
      </c>
    </row>
    <row r="236" spans="4:8" x14ac:dyDescent="0.2">
      <c r="D236" s="107">
        <v>25</v>
      </c>
      <c r="E236" s="107"/>
      <c r="F236" s="103" t="s">
        <v>311</v>
      </c>
      <c r="G236" s="113" t="s">
        <v>307</v>
      </c>
      <c r="H236" s="101" t="s">
        <v>368</v>
      </c>
    </row>
    <row r="237" spans="4:8" x14ac:dyDescent="0.2">
      <c r="D237" s="107">
        <v>261</v>
      </c>
      <c r="E237" s="107"/>
      <c r="F237" s="103" t="s">
        <v>311</v>
      </c>
      <c r="G237" s="114" t="s">
        <v>308</v>
      </c>
      <c r="H237" s="101" t="s">
        <v>126</v>
      </c>
    </row>
    <row r="238" spans="4:8" x14ac:dyDescent="0.2">
      <c r="D238" s="107">
        <v>122</v>
      </c>
      <c r="E238" s="107"/>
      <c r="F238" s="103" t="s">
        <v>311</v>
      </c>
      <c r="G238" s="114" t="s">
        <v>309</v>
      </c>
      <c r="H238" s="101" t="s">
        <v>126</v>
      </c>
    </row>
    <row r="239" spans="4:8" x14ac:dyDescent="0.2">
      <c r="D239" s="107">
        <v>856</v>
      </c>
      <c r="E239" s="107"/>
      <c r="F239" s="103" t="s">
        <v>311</v>
      </c>
      <c r="G239" s="113" t="s">
        <v>310</v>
      </c>
      <c r="H239" s="101" t="s">
        <v>127</v>
      </c>
    </row>
    <row r="240" spans="4:8" x14ac:dyDescent="0.2">
      <c r="D240" s="107"/>
      <c r="E240" s="107">
        <v>10</v>
      </c>
      <c r="F240" s="103" t="s">
        <v>337</v>
      </c>
      <c r="G240" s="113" t="s">
        <v>312</v>
      </c>
      <c r="H240" s="101" t="s">
        <v>130</v>
      </c>
    </row>
    <row r="241" spans="4:9" x14ac:dyDescent="0.2">
      <c r="D241" s="107">
        <v>50</v>
      </c>
      <c r="E241" s="107"/>
      <c r="F241" s="103" t="s">
        <v>337</v>
      </c>
      <c r="G241" s="114" t="s">
        <v>313</v>
      </c>
      <c r="H241" s="101" t="s">
        <v>126</v>
      </c>
    </row>
    <row r="242" spans="4:9" x14ac:dyDescent="0.2">
      <c r="D242" s="107"/>
      <c r="E242" s="107">
        <v>212.5</v>
      </c>
      <c r="F242" s="103" t="s">
        <v>337</v>
      </c>
      <c r="G242" s="113" t="s">
        <v>314</v>
      </c>
      <c r="H242" s="101" t="s">
        <v>368</v>
      </c>
    </row>
    <row r="243" spans="4:9" x14ac:dyDescent="0.2">
      <c r="D243" s="107"/>
      <c r="E243" s="107">
        <v>76.23</v>
      </c>
      <c r="F243" s="103" t="s">
        <v>337</v>
      </c>
      <c r="G243" s="114" t="s">
        <v>315</v>
      </c>
      <c r="H243" s="101" t="s">
        <v>130</v>
      </c>
    </row>
    <row r="244" spans="4:9" x14ac:dyDescent="0.2">
      <c r="D244" s="107"/>
      <c r="E244" s="107">
        <v>170</v>
      </c>
      <c r="F244" s="103" t="s">
        <v>337</v>
      </c>
      <c r="G244" s="114" t="s">
        <v>316</v>
      </c>
      <c r="I244" s="101" t="s">
        <v>382</v>
      </c>
    </row>
    <row r="245" spans="4:9" x14ac:dyDescent="0.2">
      <c r="D245" s="107"/>
      <c r="E245" s="107">
        <v>143.99</v>
      </c>
      <c r="F245" s="103" t="s">
        <v>337</v>
      </c>
      <c r="G245" s="113" t="s">
        <v>317</v>
      </c>
      <c r="H245" s="101" t="s">
        <v>130</v>
      </c>
    </row>
    <row r="246" spans="4:9" x14ac:dyDescent="0.2">
      <c r="D246" s="107"/>
      <c r="E246" s="107">
        <v>12</v>
      </c>
      <c r="F246" s="103" t="s">
        <v>337</v>
      </c>
      <c r="G246" s="113" t="s">
        <v>158</v>
      </c>
      <c r="H246" s="101" t="s">
        <v>130</v>
      </c>
    </row>
    <row r="247" spans="4:9" x14ac:dyDescent="0.2">
      <c r="D247" s="107"/>
      <c r="E247" s="107">
        <v>2.4</v>
      </c>
      <c r="F247" s="103" t="s">
        <v>337</v>
      </c>
      <c r="G247" s="114" t="s">
        <v>318</v>
      </c>
      <c r="H247" s="101" t="s">
        <v>130</v>
      </c>
    </row>
    <row r="248" spans="4:9" x14ac:dyDescent="0.2">
      <c r="D248" s="107"/>
      <c r="E248" s="107">
        <v>14.52</v>
      </c>
      <c r="F248" s="103" t="s">
        <v>337</v>
      </c>
      <c r="G248" s="113" t="s">
        <v>319</v>
      </c>
      <c r="H248" s="101" t="s">
        <v>130</v>
      </c>
    </row>
    <row r="249" spans="4:9" x14ac:dyDescent="0.2">
      <c r="D249" s="107"/>
      <c r="E249" s="107">
        <v>991.86</v>
      </c>
      <c r="F249" s="103" t="s">
        <v>337</v>
      </c>
      <c r="G249" s="114" t="s">
        <v>320</v>
      </c>
      <c r="H249" s="101" t="s">
        <v>369</v>
      </c>
    </row>
    <row r="250" spans="4:9" x14ac:dyDescent="0.2">
      <c r="D250" s="107"/>
      <c r="E250" s="107">
        <v>30</v>
      </c>
      <c r="F250" s="103" t="s">
        <v>337</v>
      </c>
      <c r="G250" s="114" t="s">
        <v>321</v>
      </c>
      <c r="H250" s="101" t="s">
        <v>368</v>
      </c>
    </row>
    <row r="251" spans="4:9" x14ac:dyDescent="0.2">
      <c r="D251" s="107"/>
      <c r="E251" s="107">
        <v>8.4700000000000006</v>
      </c>
      <c r="F251" s="103" t="s">
        <v>337</v>
      </c>
      <c r="G251" s="113" t="s">
        <v>322</v>
      </c>
      <c r="H251" s="101" t="s">
        <v>130</v>
      </c>
    </row>
    <row r="252" spans="4:9" x14ac:dyDescent="0.2">
      <c r="D252" s="107"/>
      <c r="E252" s="107">
        <v>68.040000000000006</v>
      </c>
      <c r="F252" s="103" t="s">
        <v>337</v>
      </c>
      <c r="G252" s="113" t="s">
        <v>323</v>
      </c>
      <c r="H252" s="101" t="s">
        <v>131</v>
      </c>
      <c r="I252" s="101" t="s">
        <v>376</v>
      </c>
    </row>
    <row r="253" spans="4:9" x14ac:dyDescent="0.2">
      <c r="D253" s="107"/>
      <c r="E253" s="107">
        <v>263.5</v>
      </c>
      <c r="F253" s="103" t="s">
        <v>337</v>
      </c>
      <c r="G253" s="114" t="s">
        <v>324</v>
      </c>
      <c r="H253" s="101" t="s">
        <v>126</v>
      </c>
    </row>
    <row r="254" spans="4:9" x14ac:dyDescent="0.2">
      <c r="D254" s="107"/>
      <c r="E254" s="107">
        <v>50.82</v>
      </c>
      <c r="F254" s="103" t="s">
        <v>337</v>
      </c>
      <c r="G254" s="113" t="s">
        <v>325</v>
      </c>
      <c r="H254" s="101" t="s">
        <v>130</v>
      </c>
    </row>
    <row r="255" spans="4:9" x14ac:dyDescent="0.2">
      <c r="D255" s="107">
        <v>1412.5</v>
      </c>
      <c r="E255" s="107"/>
      <c r="F255" s="103" t="s">
        <v>337</v>
      </c>
      <c r="G255" s="114" t="s">
        <v>326</v>
      </c>
      <c r="H255" s="101" t="s">
        <v>368</v>
      </c>
    </row>
    <row r="256" spans="4:9" x14ac:dyDescent="0.2">
      <c r="D256" s="107"/>
      <c r="E256" s="107">
        <v>106.72</v>
      </c>
      <c r="F256" s="103" t="s">
        <v>337</v>
      </c>
      <c r="G256" s="114" t="s">
        <v>327</v>
      </c>
      <c r="H256" s="101" t="s">
        <v>130</v>
      </c>
    </row>
    <row r="257" spans="4:8" x14ac:dyDescent="0.2">
      <c r="D257" s="107">
        <v>2030</v>
      </c>
      <c r="E257" s="107"/>
      <c r="F257" s="103" t="s">
        <v>337</v>
      </c>
      <c r="G257" s="113" t="s">
        <v>328</v>
      </c>
      <c r="H257" s="101" t="s">
        <v>126</v>
      </c>
    </row>
    <row r="258" spans="4:8" x14ac:dyDescent="0.2">
      <c r="D258" s="107"/>
      <c r="E258" s="107">
        <v>343.88</v>
      </c>
      <c r="F258" s="103" t="s">
        <v>337</v>
      </c>
      <c r="G258" s="113" t="s">
        <v>329</v>
      </c>
      <c r="H258" s="101" t="s">
        <v>130</v>
      </c>
    </row>
    <row r="259" spans="4:8" x14ac:dyDescent="0.2">
      <c r="D259" s="107"/>
      <c r="E259" s="107">
        <v>95</v>
      </c>
      <c r="F259" s="103" t="s">
        <v>337</v>
      </c>
      <c r="G259" s="114" t="s">
        <v>330</v>
      </c>
      <c r="H259" s="101" t="s">
        <v>368</v>
      </c>
    </row>
    <row r="260" spans="4:8" x14ac:dyDescent="0.2">
      <c r="D260" s="107"/>
      <c r="E260" s="107">
        <v>33.880000000000003</v>
      </c>
      <c r="F260" s="103" t="s">
        <v>337</v>
      </c>
      <c r="G260" s="113" t="s">
        <v>331</v>
      </c>
      <c r="H260" s="101" t="s">
        <v>130</v>
      </c>
    </row>
    <row r="261" spans="4:8" x14ac:dyDescent="0.2">
      <c r="D261" s="107"/>
      <c r="E261" s="107">
        <v>110</v>
      </c>
      <c r="F261" s="103" t="s">
        <v>337</v>
      </c>
      <c r="G261" s="114" t="s">
        <v>332</v>
      </c>
      <c r="H261" s="101" t="s">
        <v>126</v>
      </c>
    </row>
    <row r="262" spans="4:8" x14ac:dyDescent="0.2">
      <c r="D262" s="107"/>
      <c r="E262" s="107">
        <v>93.17</v>
      </c>
      <c r="F262" s="103" t="s">
        <v>337</v>
      </c>
      <c r="G262" s="114" t="s">
        <v>333</v>
      </c>
      <c r="H262" s="101" t="s">
        <v>130</v>
      </c>
    </row>
    <row r="263" spans="4:8" x14ac:dyDescent="0.2">
      <c r="D263" s="107">
        <v>46</v>
      </c>
      <c r="E263" s="107"/>
      <c r="F263" s="103" t="s">
        <v>337</v>
      </c>
      <c r="G263" s="113" t="s">
        <v>334</v>
      </c>
      <c r="H263" s="101" t="s">
        <v>126</v>
      </c>
    </row>
    <row r="264" spans="4:8" x14ac:dyDescent="0.2">
      <c r="D264" s="107">
        <v>4405.5</v>
      </c>
      <c r="E264" s="107"/>
      <c r="F264" s="103" t="s">
        <v>337</v>
      </c>
      <c r="G264" s="113" t="s">
        <v>335</v>
      </c>
      <c r="H264" s="101" t="s">
        <v>126</v>
      </c>
    </row>
    <row r="265" spans="4:8" x14ac:dyDescent="0.2">
      <c r="D265" s="107"/>
      <c r="E265" s="107">
        <v>189.73</v>
      </c>
      <c r="F265" s="103" t="s">
        <v>337</v>
      </c>
      <c r="G265" s="114" t="s">
        <v>336</v>
      </c>
      <c r="H265" s="101" t="s">
        <v>130</v>
      </c>
    </row>
    <row r="266" spans="4:8" x14ac:dyDescent="0.2">
      <c r="D266" s="107">
        <v>29.5</v>
      </c>
      <c r="E266" s="107"/>
      <c r="F266" s="103" t="s">
        <v>337</v>
      </c>
      <c r="G266" s="113" t="s">
        <v>338</v>
      </c>
      <c r="H266" s="101" t="s">
        <v>369</v>
      </c>
    </row>
    <row r="267" spans="4:8" x14ac:dyDescent="0.2">
      <c r="D267" s="107">
        <v>40</v>
      </c>
      <c r="E267" s="107"/>
      <c r="F267" s="103" t="s">
        <v>337</v>
      </c>
      <c r="G267" s="114" t="s">
        <v>339</v>
      </c>
      <c r="H267" s="101" t="s">
        <v>368</v>
      </c>
    </row>
    <row r="268" spans="4:8" x14ac:dyDescent="0.2">
      <c r="D268" s="107">
        <v>29.5</v>
      </c>
      <c r="E268" s="107"/>
      <c r="F268" s="103" t="s">
        <v>337</v>
      </c>
      <c r="G268" s="114" t="s">
        <v>340</v>
      </c>
      <c r="H268" s="101" t="s">
        <v>369</v>
      </c>
    </row>
    <row r="1048492" spans="6:6" x14ac:dyDescent="0.2">
      <c r="F1048492" s="103"/>
    </row>
  </sheetData>
  <autoFilter ref="D4:H268"/>
  <phoneticPr fontId="3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Ingressos-Despeses</vt:lpstr>
      <vt:lpstr>Detall Ingressos</vt:lpstr>
      <vt:lpstr>Detall Despeses </vt:lpstr>
      <vt:lpstr>Info</vt:lpstr>
      <vt:lpstr>Evol Presu</vt:lpstr>
      <vt:lpstr>Hoja1</vt:lpstr>
      <vt:lpstr>'Ingressos-Despeses'!Área_de_impresión</vt:lpstr>
    </vt:vector>
  </TitlesOfParts>
  <Company>CEIP BALOO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iridia</cp:lastModifiedBy>
  <cp:lastPrinted>2017-11-24T12:18:31Z</cp:lastPrinted>
  <dcterms:created xsi:type="dcterms:W3CDTF">1999-04-12T12:57:02Z</dcterms:created>
  <dcterms:modified xsi:type="dcterms:W3CDTF">2024-06-12T13:52:43Z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icrosoft.ReportingServices.InteractiveReport.Excel.SheetName">
    <vt:i4>2</vt:i4>
  </property>
</Properties>
</file>